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EE70F1F-0526-45F8-A241-47D392AA0269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/>
  <c r="L20" i="4"/>
  <c r="L19" i="4"/>
  <c r="N19" i="4" s="1"/>
  <c r="M19" i="4"/>
  <c r="AA43" i="17"/>
  <c r="AA44" i="17" s="1"/>
  <c r="AB43" i="17"/>
  <c r="AC43" i="17" s="1"/>
  <c r="AA31" i="17"/>
  <c r="AP31" i="17" s="1"/>
  <c r="AB31" i="17"/>
  <c r="AQ31" i="17" s="1"/>
  <c r="AA20" i="17"/>
  <c r="AA19" i="17"/>
  <c r="AB19" i="17"/>
  <c r="L43" i="17"/>
  <c r="AP43" i="17" s="1"/>
  <c r="M43" i="17"/>
  <c r="AQ43" i="17" s="1"/>
  <c r="N43" i="17"/>
  <c r="AR43" i="17" s="1"/>
  <c r="L32" i="17"/>
  <c r="L31" i="17"/>
  <c r="N31" i="17" s="1"/>
  <c r="M31" i="17"/>
  <c r="L19" i="17"/>
  <c r="L20" i="17" s="1"/>
  <c r="AP20" i="17" s="1"/>
  <c r="M19" i="17"/>
  <c r="AQ19" i="17" s="1"/>
  <c r="N19" i="17"/>
  <c r="AP43" i="16"/>
  <c r="AQ43" i="16"/>
  <c r="AQ19" i="16"/>
  <c r="AA43" i="16"/>
  <c r="AA44" i="16" s="1"/>
  <c r="AB43" i="16"/>
  <c r="AC43" i="16"/>
  <c r="AR43" i="16" s="1"/>
  <c r="AA31" i="16"/>
  <c r="AA32" i="16" s="1"/>
  <c r="AB31" i="16"/>
  <c r="AA19" i="16"/>
  <c r="AB19" i="16"/>
  <c r="L43" i="16"/>
  <c r="L44" i="16" s="1"/>
  <c r="M43" i="16"/>
  <c r="N43" i="16"/>
  <c r="L31" i="16"/>
  <c r="L32" i="16" s="1"/>
  <c r="M31" i="16"/>
  <c r="L19" i="16"/>
  <c r="L20" i="16" s="1"/>
  <c r="M19" i="16"/>
  <c r="N19" i="16"/>
  <c r="AA43" i="15"/>
  <c r="AC43" i="15" s="1"/>
  <c r="AB43" i="15"/>
  <c r="AA31" i="15"/>
  <c r="AA32" i="15" s="1"/>
  <c r="AB31" i="15"/>
  <c r="AQ31" i="15" s="1"/>
  <c r="AA19" i="15"/>
  <c r="AP19" i="15" s="1"/>
  <c r="AB19" i="15"/>
  <c r="AC19" i="15"/>
  <c r="L43" i="15"/>
  <c r="M43" i="15"/>
  <c r="N43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C43" i="10" s="1"/>
  <c r="AB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 s="1"/>
  <c r="L44" i="6"/>
  <c r="L43" i="6"/>
  <c r="M43" i="6"/>
  <c r="N43" i="6"/>
  <c r="L32" i="6"/>
  <c r="L31" i="6"/>
  <c r="M31" i="6"/>
  <c r="N31" i="6" s="1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 s="1"/>
  <c r="L44" i="7"/>
  <c r="L43" i="7"/>
  <c r="M43" i="7"/>
  <c r="N43" i="7"/>
  <c r="L32" i="7"/>
  <c r="L31" i="7"/>
  <c r="M31" i="7"/>
  <c r="N31" i="7" s="1"/>
  <c r="L20" i="7"/>
  <c r="L19" i="7"/>
  <c r="M19" i="7"/>
  <c r="N19" i="7"/>
  <c r="AN17" i="16"/>
  <c r="AB18" i="17"/>
  <c r="AA18" i="17"/>
  <c r="AB17" i="17"/>
  <c r="AC17" i="17" s="1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AC30" i="4" s="1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C31" i="17" l="1"/>
  <c r="AA32" i="17"/>
  <c r="AR31" i="17"/>
  <c r="AP32" i="17"/>
  <c r="AC19" i="17"/>
  <c r="AR19" i="17"/>
  <c r="AQ17" i="17"/>
  <c r="L44" i="17"/>
  <c r="AP44" i="17" s="1"/>
  <c r="N40" i="17"/>
  <c r="N28" i="17"/>
  <c r="AP19" i="17"/>
  <c r="N16" i="17"/>
  <c r="AP44" i="16"/>
  <c r="AC31" i="16"/>
  <c r="AP30" i="16"/>
  <c r="AQ31" i="16"/>
  <c r="AP32" i="16"/>
  <c r="AP19" i="16"/>
  <c r="AA20" i="16"/>
  <c r="AP20" i="16"/>
  <c r="AC19" i="16"/>
  <c r="AR19" i="16" s="1"/>
  <c r="AP31" i="16"/>
  <c r="N31" i="16"/>
  <c r="AR31" i="16" s="1"/>
  <c r="N29" i="16"/>
  <c r="AA44" i="15"/>
  <c r="AP43" i="15"/>
  <c r="AR31" i="15"/>
  <c r="AC31" i="15"/>
  <c r="AP31" i="15"/>
  <c r="AA20" i="15"/>
  <c r="AP20" i="15" s="1"/>
  <c r="AQ19" i="15"/>
  <c r="AR19" i="15"/>
  <c r="AR43" i="15"/>
  <c r="AQ43" i="15"/>
  <c r="L44" i="15"/>
  <c r="AP44" i="15" s="1"/>
  <c r="L32" i="15"/>
  <c r="AP32" i="15" s="1"/>
  <c r="AQ15" i="14"/>
  <c r="AC41" i="14"/>
  <c r="S44" i="14"/>
  <c r="W44" i="14"/>
  <c r="AN31" i="14"/>
  <c r="AQ29" i="14"/>
  <c r="AK31" i="14"/>
  <c r="AC29" i="14"/>
  <c r="U32" i="14"/>
  <c r="U20" i="14"/>
  <c r="Y20" i="14"/>
  <c r="AC41" i="11"/>
  <c r="AQ42" i="11"/>
  <c r="AM43" i="11"/>
  <c r="AC27" i="11"/>
  <c r="S32" i="11"/>
  <c r="W32" i="11"/>
  <c r="W20" i="11"/>
  <c r="AQ41" i="11"/>
  <c r="N17" i="11"/>
  <c r="J20" i="11"/>
  <c r="N41" i="10"/>
  <c r="F44" i="10"/>
  <c r="N28" i="10"/>
  <c r="N16" i="10"/>
  <c r="AC27" i="10"/>
  <c r="S32" i="10"/>
  <c r="W32" i="10"/>
  <c r="Y32" i="6"/>
  <c r="AC27" i="6"/>
  <c r="N40" i="12"/>
  <c r="N18" i="12"/>
  <c r="AJ43" i="12"/>
  <c r="AC40" i="12"/>
  <c r="S44" i="12"/>
  <c r="W44" i="12"/>
  <c r="AC15" i="12"/>
  <c r="AH31" i="9"/>
  <c r="AC16" i="9"/>
  <c r="AC18" i="9"/>
  <c r="W20" i="9"/>
  <c r="AL20" i="9" s="1"/>
  <c r="N40" i="9"/>
  <c r="B44" i="9"/>
  <c r="AO31" i="9"/>
  <c r="AC40" i="8"/>
  <c r="AP27" i="8"/>
  <c r="AG19" i="8"/>
  <c r="AK19" i="8"/>
  <c r="U44" i="7"/>
  <c r="Y44" i="7"/>
  <c r="AN31" i="7"/>
  <c r="AK31" i="7"/>
  <c r="AO31" i="7"/>
  <c r="AC27" i="7"/>
  <c r="U32" i="7"/>
  <c r="Y32" i="7"/>
  <c r="AC18" i="7"/>
  <c r="W20" i="7"/>
  <c r="AP18" i="7"/>
  <c r="AH19" i="7"/>
  <c r="AL19" i="7"/>
  <c r="AK19" i="7"/>
  <c r="AQ15" i="7"/>
  <c r="AC15" i="7"/>
  <c r="N39" i="7"/>
  <c r="AQ28" i="7"/>
  <c r="U32" i="4"/>
  <c r="Y32" i="4"/>
  <c r="Y20" i="4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J20" i="11" s="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F20" i="9" s="1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R28" i="11" s="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L44" i="11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AR41" i="7" s="1"/>
  <c r="J44" i="7"/>
  <c r="AN44" i="7" s="1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N40" i="10"/>
  <c r="AF43" i="10"/>
  <c r="B44" i="12"/>
  <c r="H32" i="7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N30" i="10"/>
  <c r="J32" i="6"/>
  <c r="AN32" i="6" s="1"/>
  <c r="AR28" i="12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D32" i="14"/>
  <c r="AQ30" i="10"/>
  <c r="B32" i="10"/>
  <c r="N27" i="6"/>
  <c r="N29" i="6"/>
  <c r="AM31" i="12"/>
  <c r="H32" i="9"/>
  <c r="N29" i="8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N15" i="4"/>
  <c r="N29" i="4"/>
  <c r="AQ28" i="17"/>
  <c r="AG31" i="16"/>
  <c r="AP40" i="16"/>
  <c r="AI31" i="11"/>
  <c r="D32" i="1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D44" i="17"/>
  <c r="AH44" i="17" s="1"/>
  <c r="D44" i="15"/>
  <c r="AP39" i="10"/>
  <c r="Q44" i="10"/>
  <c r="AC44" i="10" s="1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N16" i="14"/>
  <c r="AR16" i="14" s="1"/>
  <c r="N30" i="14"/>
  <c r="D44" i="14"/>
  <c r="AH44" i="14" s="1"/>
  <c r="AP17" i="11"/>
  <c r="AP30" i="11"/>
  <c r="N30" i="11"/>
  <c r="AR30" i="11" s="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N20" i="12"/>
  <c r="AK19" i="12"/>
  <c r="AH19" i="8"/>
  <c r="D20" i="17"/>
  <c r="AH20" i="17" s="1"/>
  <c r="H32" i="17"/>
  <c r="N18" i="16"/>
  <c r="D20" i="15"/>
  <c r="H32" i="15"/>
  <c r="AL32" i="15" s="1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AR42" i="11" s="1"/>
  <c r="U32" i="6"/>
  <c r="AO43" i="9"/>
  <c r="J44" i="9"/>
  <c r="AN44" i="9" s="1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F44" i="6"/>
  <c r="AJ44" i="6" s="1"/>
  <c r="AQ42" i="9"/>
  <c r="N42" i="9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P17" i="9"/>
  <c r="AF31" i="9"/>
  <c r="N27" i="8"/>
  <c r="AR27" i="8" s="1"/>
  <c r="N41" i="8"/>
  <c r="AR41" i="8" s="1"/>
  <c r="AF43" i="8"/>
  <c r="Q20" i="11"/>
  <c r="N39" i="11"/>
  <c r="N17" i="10"/>
  <c r="AR17" i="10" s="1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AN44" i="12" s="1"/>
  <c r="D32" i="9"/>
  <c r="AH32" i="9" s="1"/>
  <c r="D44" i="8"/>
  <c r="D20" i="10"/>
  <c r="H32" i="10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20" i="17"/>
  <c r="AC32" i="16"/>
  <c r="AR40" i="16"/>
  <c r="AH32" i="16"/>
  <c r="AR41" i="15"/>
  <c r="AL44" i="15"/>
  <c r="AF20" i="15"/>
  <c r="AL20" i="15"/>
  <c r="AJ20" i="15"/>
  <c r="AF32" i="15"/>
  <c r="N32" i="14"/>
  <c r="AR42" i="14"/>
  <c r="AR30" i="14"/>
  <c r="AC32" i="14"/>
  <c r="AH32" i="14"/>
  <c r="AR29" i="14"/>
  <c r="AJ44" i="11"/>
  <c r="AR41" i="11"/>
  <c r="AH32" i="11"/>
  <c r="AC32" i="11"/>
  <c r="AL32" i="11"/>
  <c r="AF20" i="10"/>
  <c r="AR39" i="10"/>
  <c r="AH44" i="10"/>
  <c r="AL32" i="10"/>
  <c r="AR29" i="10"/>
  <c r="AC32" i="10"/>
  <c r="AF32" i="10"/>
  <c r="AH44" i="6"/>
  <c r="AR27" i="6"/>
  <c r="AR30" i="6"/>
  <c r="AR28" i="6"/>
  <c r="AR18" i="6"/>
  <c r="AJ20" i="12"/>
  <c r="AL44" i="12"/>
  <c r="AR29" i="12"/>
  <c r="AR42" i="9"/>
  <c r="AR40" i="9"/>
  <c r="AH20" i="9"/>
  <c r="AL32" i="9"/>
  <c r="AR39" i="8"/>
  <c r="AR29" i="8"/>
  <c r="AF32" i="8"/>
  <c r="AR16" i="8"/>
  <c r="AR18" i="8"/>
  <c r="AL32" i="8"/>
  <c r="AR17" i="8"/>
  <c r="AC32" i="7"/>
  <c r="AL32" i="7"/>
  <c r="AR28" i="7"/>
  <c r="AN20" i="7"/>
  <c r="AR15" i="7"/>
  <c r="AH20" i="7"/>
  <c r="AL44" i="7"/>
  <c r="AR16" i="7"/>
  <c r="AR42" i="4"/>
  <c r="AN44" i="4"/>
  <c r="AN20" i="4"/>
  <c r="AR17" i="4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<sst xmlns="http://schemas.openxmlformats.org/spreadsheetml/2006/main" count="3300" uniqueCount="40">
  <si>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</si>
  <si>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</si>
  <si>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</si>
  <si>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</si>
  <si>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</si>
  <si>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</si>
  <si>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</si>
  <si>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</si>
  <si>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</si>
  <si>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</si>
  <si>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</si>
  <si>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</si>
  <si>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</si>
  <si>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</si>
  <si>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</si>
  <si>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</si>
  <si>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</si>
  <si>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</si>
  <si>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</si>
  <si>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</si>
  <si>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</si>
  <si>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</si>
  <si>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</si>
  <si>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</si>
  <si>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</si>
  <si>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</si>
  <si>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</si>
  <si>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</si>
  <si>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</si>
  <si>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</si>
  <si>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</si>
  <si>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</si>
  <si>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</si>
  <si>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</si>
  <si>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</si>
  <si>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</si>
  <si>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</si>
  <si>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</si>
  <si>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</si>
  <si>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2011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</si>
</sst>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85334986" xfId="46" xr:uid="{90AD8863-7267-4A9D-9A16-644F2A983EBF}"/>
    <cellStyle name="style1711485335023" xfId="48" xr:uid="{20281AD2-1CF6-4ED3-AB35-3848773691F2}"/>
    <cellStyle name="style1711485335094" xfId="49" xr:uid="{6EB7B8CA-AB72-479C-90B7-17DE9F9E2B96}"/>
    <cellStyle name="style1711485335131" xfId="50" xr:uid="{B17B575F-D122-44BA-A380-0B8943712992}"/>
    <cellStyle name="style1711485336399" xfId="47" xr:uid="{2A52E6BA-DB62-4FC6-95BA-2EEA6892F4E9}"/>
    <cellStyle name="style1711485336940" xfId="51" xr:uid="{70F48288-67F2-433C-BA2E-886896E6C90C}"/>
    <cellStyle name="style1711485337070" xfId="52" xr:uid="{FCA683E1-D7FA-4FBC-9308-DA6467E54A2B}"/>
    <cellStyle name="style1711485337275" xfId="53" xr:uid="{6755BBE5-595C-446C-B898-7ECE8AF03E5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9260480</v>
      </c>
      <c r="C15" s="2"/>
      <c r="D15" s="2">
        <v>2919240</v>
      </c>
      <c r="E15" s="2"/>
      <c r="F15" s="2">
        <v>1719990</v>
      </c>
      <c r="G15" s="2"/>
      <c r="H15" s="2">
        <v>18146080</v>
      </c>
      <c r="I15" s="2"/>
      <c r="J15" s="2">
        <v>0</v>
      </c>
      <c r="K15" s="2"/>
      <c r="L15" s="1">
        <f t="shared" ref="L15:M18" si="0">B15+D15+F15+H15+J15</f>
        <v>32045790</v>
      </c>
      <c r="M15" s="13">
        <f t="shared" si="0"/>
        <v>0</v>
      </c>
      <c r="N15" s="14">
        <f>L15+M15</f>
        <v>32045790</v>
      </c>
      <c r="P15" s="3" t="s">
        <v>12</v>
      </c>
      <c r="Q15" s="2">
        <v>1845</v>
      </c>
      <c r="R15" s="2">
        <v>0</v>
      </c>
      <c r="S15" s="2">
        <v>735</v>
      </c>
      <c r="T15" s="2">
        <v>0</v>
      </c>
      <c r="U15" s="2">
        <v>323</v>
      </c>
      <c r="V15" s="2">
        <v>0</v>
      </c>
      <c r="W15" s="2">
        <v>3382</v>
      </c>
      <c r="X15" s="2">
        <v>0</v>
      </c>
      <c r="Y15" s="2">
        <v>279</v>
      </c>
      <c r="Z15" s="2">
        <v>0</v>
      </c>
      <c r="AA15" s="1">
        <f t="shared" ref="AA15:AB18" si="1">Q15+S15+U15+W15+Y15</f>
        <v>6564</v>
      </c>
      <c r="AB15" s="13">
        <f t="shared" si="1"/>
        <v>0</v>
      </c>
      <c r="AC15" s="14">
        <f>AA15+AB15</f>
        <v>6564</v>
      </c>
      <c r="AE15" s="3" t="s">
        <v>12</v>
      </c>
      <c r="AF15" s="2">
        <f t="shared" ref="AF15:AR18" si="2">IFERROR(B15/Q15, "N.A.")</f>
        <v>5019.2303523035234</v>
      </c>
      <c r="AG15" s="2" t="str">
        <f t="shared" si="2"/>
        <v>N.A.</v>
      </c>
      <c r="AH15" s="2">
        <f t="shared" si="2"/>
        <v>3971.7551020408164</v>
      </c>
      <c r="AI15" s="2" t="str">
        <f t="shared" si="2"/>
        <v>N.A.</v>
      </c>
      <c r="AJ15" s="2">
        <f t="shared" si="2"/>
        <v>5325.0464396284833</v>
      </c>
      <c r="AK15" s="2" t="str">
        <f t="shared" si="2"/>
        <v>N.A.</v>
      </c>
      <c r="AL15" s="2">
        <f t="shared" si="2"/>
        <v>5365.4878769958605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4882.0521023765996</v>
      </c>
      <c r="AQ15" s="16" t="str">
        <f t="shared" si="2"/>
        <v>N.A.</v>
      </c>
      <c r="AR15" s="14">
        <f t="shared" si="2"/>
        <v>4882.0521023765996</v>
      </c>
    </row>
    <row r="16" spans="1:44" ht="15" customHeight="1" thickBot="1" x14ac:dyDescent="0.3">
      <c r="A16" s="3" t="s">
        <v>13</v>
      </c>
      <c r="B16" s="2">
        <v>3596430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3596430</v>
      </c>
      <c r="M16" s="13">
        <f t="shared" si="0"/>
        <v>0</v>
      </c>
      <c r="N16" s="14">
        <f>L16+M16</f>
        <v>3596430</v>
      </c>
      <c r="P16" s="3" t="s">
        <v>13</v>
      </c>
      <c r="Q16" s="2">
        <v>1106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1106</v>
      </c>
      <c r="AB16" s="13">
        <f t="shared" si="1"/>
        <v>0</v>
      </c>
      <c r="AC16" s="14">
        <f>AA16+AB16</f>
        <v>1106</v>
      </c>
      <c r="AE16" s="3" t="s">
        <v>13</v>
      </c>
      <c r="AF16" s="2">
        <f t="shared" si="2"/>
        <v>3251.745027124774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3251.745027124774</v>
      </c>
      <c r="AQ16" s="16" t="str">
        <f t="shared" si="2"/>
        <v>N.A.</v>
      </c>
      <c r="AR16" s="14">
        <f t="shared" si="2"/>
        <v>3251.745027124774</v>
      </c>
    </row>
    <row r="17" spans="1:44" ht="15" customHeight="1" thickBot="1" x14ac:dyDescent="0.3">
      <c r="A17" s="3" t="s">
        <v>14</v>
      </c>
      <c r="B17" s="2">
        <v>18648589.999999996</v>
      </c>
      <c r="C17" s="2">
        <v>68073635.000000015</v>
      </c>
      <c r="D17" s="2">
        <v>3853678</v>
      </c>
      <c r="E17" s="2"/>
      <c r="F17" s="2"/>
      <c r="G17" s="2">
        <v>6718800</v>
      </c>
      <c r="H17" s="2"/>
      <c r="I17" s="2">
        <v>0</v>
      </c>
      <c r="J17" s="2">
        <v>0</v>
      </c>
      <c r="K17" s="2"/>
      <c r="L17" s="1">
        <f t="shared" si="0"/>
        <v>22502267.999999996</v>
      </c>
      <c r="M17" s="13">
        <f t="shared" si="0"/>
        <v>74792435.000000015</v>
      </c>
      <c r="N17" s="14">
        <f>L17+M17</f>
        <v>97294703.000000015</v>
      </c>
      <c r="P17" s="3" t="s">
        <v>14</v>
      </c>
      <c r="Q17" s="2">
        <v>3437</v>
      </c>
      <c r="R17" s="2">
        <v>12701</v>
      </c>
      <c r="S17" s="2">
        <v>1108</v>
      </c>
      <c r="T17" s="2">
        <v>0</v>
      </c>
      <c r="U17" s="2">
        <v>0</v>
      </c>
      <c r="V17" s="2">
        <v>1171</v>
      </c>
      <c r="W17" s="2">
        <v>0</v>
      </c>
      <c r="X17" s="2">
        <v>171</v>
      </c>
      <c r="Y17" s="2">
        <v>558</v>
      </c>
      <c r="Z17" s="2">
        <v>0</v>
      </c>
      <c r="AA17" s="1">
        <f t="shared" si="1"/>
        <v>5103</v>
      </c>
      <c r="AB17" s="13">
        <f t="shared" si="1"/>
        <v>14043</v>
      </c>
      <c r="AC17" s="14">
        <f>AA17+AB17</f>
        <v>19146</v>
      </c>
      <c r="AE17" s="3" t="s">
        <v>14</v>
      </c>
      <c r="AF17" s="2">
        <f t="shared" si="2"/>
        <v>5425.8335757928417</v>
      </c>
      <c r="AG17" s="2">
        <f t="shared" si="2"/>
        <v>5359.7067160066144</v>
      </c>
      <c r="AH17" s="2">
        <f t="shared" si="2"/>
        <v>3478.048736462094</v>
      </c>
      <c r="AI17" s="2" t="str">
        <f t="shared" si="2"/>
        <v>N.A.</v>
      </c>
      <c r="AJ17" s="2" t="str">
        <f t="shared" si="2"/>
        <v>N.A.</v>
      </c>
      <c r="AK17" s="2">
        <f t="shared" si="2"/>
        <v>5737.6601195559351</v>
      </c>
      <c r="AL17" s="2" t="str">
        <f t="shared" si="2"/>
        <v>N.A.</v>
      </c>
      <c r="AM17" s="2">
        <f t="shared" si="2"/>
        <v>0</v>
      </c>
      <c r="AN17" s="2">
        <f t="shared" si="2"/>
        <v>0</v>
      </c>
      <c r="AO17" s="2" t="str">
        <f t="shared" si="2"/>
        <v>N.A.</v>
      </c>
      <c r="AP17" s="15">
        <f t="shared" si="2"/>
        <v>4409.6155202821865</v>
      </c>
      <c r="AQ17" s="16">
        <f t="shared" si="2"/>
        <v>5325.9584846542775</v>
      </c>
      <c r="AR17" s="14">
        <f t="shared" si="2"/>
        <v>5081.7247989136122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31505499.999999996</v>
      </c>
      <c r="C19" s="2">
        <f t="shared" si="3"/>
        <v>68073635.000000015</v>
      </c>
      <c r="D19" s="2">
        <f t="shared" si="3"/>
        <v>6772918</v>
      </c>
      <c r="E19" s="2">
        <f t="shared" si="3"/>
        <v>0</v>
      </c>
      <c r="F19" s="2">
        <f t="shared" si="3"/>
        <v>1719990</v>
      </c>
      <c r="G19" s="2">
        <f t="shared" si="3"/>
        <v>6718800</v>
      </c>
      <c r="H19" s="2">
        <f t="shared" si="3"/>
        <v>18146080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58144488</v>
      </c>
      <c r="M19" s="13">
        <f t="shared" ref="M19" si="5">C19+E19+G19+I19+K19</f>
        <v>74792435.000000015</v>
      </c>
      <c r="N19" s="18">
        <f>L19+M19</f>
        <v>132936923.00000001</v>
      </c>
      <c r="P19" s="4" t="s">
        <v>16</v>
      </c>
      <c r="Q19" s="2">
        <f t="shared" ref="Q19:Z19" si="6">SUM(Q15:Q18)</f>
        <v>6388</v>
      </c>
      <c r="R19" s="2">
        <f t="shared" si="6"/>
        <v>12701</v>
      </c>
      <c r="S19" s="2">
        <f t="shared" si="6"/>
        <v>1843</v>
      </c>
      <c r="T19" s="2">
        <f t="shared" si="6"/>
        <v>0</v>
      </c>
      <c r="U19" s="2">
        <f t="shared" si="6"/>
        <v>323</v>
      </c>
      <c r="V19" s="2">
        <f t="shared" si="6"/>
        <v>1171</v>
      </c>
      <c r="W19" s="2">
        <f t="shared" si="6"/>
        <v>3382</v>
      </c>
      <c r="X19" s="2">
        <f t="shared" si="6"/>
        <v>171</v>
      </c>
      <c r="Y19" s="2">
        <f t="shared" si="6"/>
        <v>837</v>
      </c>
      <c r="Z19" s="2">
        <f t="shared" si="6"/>
        <v>0</v>
      </c>
      <c r="AA19" s="1">
        <f t="shared" ref="AA19" si="7">Q19+S19+U19+W19+Y19</f>
        <v>12773</v>
      </c>
      <c r="AB19" s="13">
        <f t="shared" ref="AB19" si="8">R19+T19+V19+X19+Z19</f>
        <v>14043</v>
      </c>
      <c r="AC19" s="14">
        <f>AA19+AB19</f>
        <v>26816</v>
      </c>
      <c r="AE19" s="4" t="s">
        <v>16</v>
      </c>
      <c r="AF19" s="2">
        <f t="shared" ref="AF19:AO19" si="9">IFERROR(B19/Q19, "N.A.")</f>
        <v>4931.9818409517839</v>
      </c>
      <c r="AG19" s="2">
        <f t="shared" si="9"/>
        <v>5359.7067160066144</v>
      </c>
      <c r="AH19" s="2">
        <f t="shared" si="9"/>
        <v>3674.9419424850785</v>
      </c>
      <c r="AI19" s="2" t="str">
        <f t="shared" si="9"/>
        <v>N.A.</v>
      </c>
      <c r="AJ19" s="2">
        <f t="shared" si="9"/>
        <v>5325.0464396284833</v>
      </c>
      <c r="AK19" s="2">
        <f t="shared" si="9"/>
        <v>5737.6601195559351</v>
      </c>
      <c r="AL19" s="2">
        <f t="shared" si="9"/>
        <v>5365.4878769958605</v>
      </c>
      <c r="AM19" s="2">
        <f t="shared" si="9"/>
        <v>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4552.1402959367415</v>
      </c>
      <c r="AQ19" s="16">
        <f t="shared" ref="AQ19" si="11">IFERROR(M19/AB19, "N.A.")</f>
        <v>5325.9584846542775</v>
      </c>
      <c r="AR19" s="14">
        <f t="shared" ref="AR19" si="12">IFERROR(N19/AC19, "N.A.")</f>
        <v>4957.3733218973748</v>
      </c>
    </row>
    <row r="20" spans="1:44" ht="15" customHeight="1" thickBot="1" x14ac:dyDescent="0.3">
      <c r="A20" s="5" t="s">
        <v>0</v>
      </c>
      <c r="B20" s="46">
        <f>B19+C19</f>
        <v>99579135.000000015</v>
      </c>
      <c r="C20" s="47"/>
      <c r="D20" s="46">
        <f>D19+E19</f>
        <v>6772918</v>
      </c>
      <c r="E20" s="47"/>
      <c r="F20" s="46">
        <f>F19+G19</f>
        <v>8438790</v>
      </c>
      <c r="G20" s="47"/>
      <c r="H20" s="46">
        <f>H19+I19</f>
        <v>18146080</v>
      </c>
      <c r="I20" s="47"/>
      <c r="J20" s="46">
        <f>J19+K19</f>
        <v>0</v>
      </c>
      <c r="K20" s="47"/>
      <c r="L20" s="46">
        <f>L19+M19</f>
        <v>132936923.00000001</v>
      </c>
      <c r="M20" s="50"/>
      <c r="N20" s="19">
        <f>B20+D20+F20+H20+J20</f>
        <v>132936923.00000001</v>
      </c>
      <c r="P20" s="5" t="s">
        <v>0</v>
      </c>
      <c r="Q20" s="46">
        <f>Q19+R19</f>
        <v>19089</v>
      </c>
      <c r="R20" s="47"/>
      <c r="S20" s="46">
        <f>S19+T19</f>
        <v>1843</v>
      </c>
      <c r="T20" s="47"/>
      <c r="U20" s="46">
        <f>U19+V19</f>
        <v>1494</v>
      </c>
      <c r="V20" s="47"/>
      <c r="W20" s="46">
        <f>W19+X19</f>
        <v>3553</v>
      </c>
      <c r="X20" s="47"/>
      <c r="Y20" s="46">
        <f>Y19+Z19</f>
        <v>837</v>
      </c>
      <c r="Z20" s="47"/>
      <c r="AA20" s="46">
        <f>AA19+AB19</f>
        <v>26816</v>
      </c>
      <c r="AB20" s="47"/>
      <c r="AC20" s="20">
        <f>Q20+S20+U20+W20+Y20</f>
        <v>26816</v>
      </c>
      <c r="AE20" s="5" t="s">
        <v>0</v>
      </c>
      <c r="AF20" s="48">
        <f>IFERROR(B20/Q20,"N.A.")</f>
        <v>5216.571585730002</v>
      </c>
      <c r="AG20" s="49"/>
      <c r="AH20" s="48">
        <f>IFERROR(D20/S20,"N.A.")</f>
        <v>3674.9419424850785</v>
      </c>
      <c r="AI20" s="49"/>
      <c r="AJ20" s="48">
        <f>IFERROR(F20/U20,"N.A.")</f>
        <v>5648.4538152610439</v>
      </c>
      <c r="AK20" s="49"/>
      <c r="AL20" s="48">
        <f>IFERROR(H20/W20,"N.A.")</f>
        <v>5107.2558401350971</v>
      </c>
      <c r="AM20" s="49"/>
      <c r="AN20" s="48">
        <f>IFERROR(J20/Y20,"N.A.")</f>
        <v>0</v>
      </c>
      <c r="AO20" s="49"/>
      <c r="AP20" s="48">
        <f>IFERROR(L20/AA20,"N.A.")</f>
        <v>4957.3733218973748</v>
      </c>
      <c r="AQ20" s="49"/>
      <c r="AR20" s="17">
        <f>IFERROR(N20/AC20, "N.A.")</f>
        <v>4957.3733218973748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6484400.0000000009</v>
      </c>
      <c r="C27" s="2"/>
      <c r="D27" s="2">
        <v>1073250</v>
      </c>
      <c r="E27" s="2"/>
      <c r="F27" s="2">
        <v>1719990</v>
      </c>
      <c r="G27" s="2"/>
      <c r="H27" s="2">
        <v>13538550</v>
      </c>
      <c r="I27" s="2"/>
      <c r="J27" s="2">
        <v>0</v>
      </c>
      <c r="K27" s="2"/>
      <c r="L27" s="1">
        <f t="shared" ref="L27:M30" si="13">B27+D27+F27+H27+J27</f>
        <v>22816190</v>
      </c>
      <c r="M27" s="13">
        <f t="shared" si="13"/>
        <v>0</v>
      </c>
      <c r="N27" s="14">
        <f>L27+M27</f>
        <v>22816190</v>
      </c>
      <c r="P27" s="3" t="s">
        <v>12</v>
      </c>
      <c r="Q27" s="2">
        <v>1260</v>
      </c>
      <c r="R27" s="2">
        <v>0</v>
      </c>
      <c r="S27" s="2">
        <v>368</v>
      </c>
      <c r="T27" s="2">
        <v>0</v>
      </c>
      <c r="U27" s="2">
        <v>323</v>
      </c>
      <c r="V27" s="2">
        <v>0</v>
      </c>
      <c r="W27" s="2">
        <v>1785</v>
      </c>
      <c r="X27" s="2">
        <v>0</v>
      </c>
      <c r="Y27" s="2">
        <v>165</v>
      </c>
      <c r="Z27" s="2">
        <v>0</v>
      </c>
      <c r="AA27" s="1">
        <f t="shared" ref="AA27:AB30" si="14">Q27+S27+U27+W27+Y27</f>
        <v>3901</v>
      </c>
      <c r="AB27" s="13">
        <f t="shared" si="14"/>
        <v>0</v>
      </c>
      <c r="AC27" s="14">
        <f>AA27+AB27</f>
        <v>3901</v>
      </c>
      <c r="AE27" s="3" t="s">
        <v>12</v>
      </c>
      <c r="AF27" s="2">
        <f t="shared" ref="AF27:AR30" si="15">IFERROR(B27/Q27, "N.A.")</f>
        <v>5146.3492063492067</v>
      </c>
      <c r="AG27" s="2" t="str">
        <f t="shared" si="15"/>
        <v>N.A.</v>
      </c>
      <c r="AH27" s="2">
        <f t="shared" si="15"/>
        <v>2916.4402173913045</v>
      </c>
      <c r="AI27" s="2" t="str">
        <f t="shared" si="15"/>
        <v>N.A.</v>
      </c>
      <c r="AJ27" s="2">
        <f t="shared" si="15"/>
        <v>5325.0464396284833</v>
      </c>
      <c r="AK27" s="2" t="str">
        <f t="shared" si="15"/>
        <v>N.A.</v>
      </c>
      <c r="AL27" s="2">
        <f t="shared" si="15"/>
        <v>7584.6218487394954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5848.8054345039736</v>
      </c>
      <c r="AQ27" s="16" t="str">
        <f t="shared" si="15"/>
        <v>N.A.</v>
      </c>
      <c r="AR27" s="14">
        <f t="shared" si="15"/>
        <v>5848.8054345039736</v>
      </c>
    </row>
    <row r="28" spans="1:44" ht="15" customHeight="1" thickBot="1" x14ac:dyDescent="0.3">
      <c r="A28" s="3" t="s">
        <v>13</v>
      </c>
      <c r="B28" s="2">
        <v>722400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722400</v>
      </c>
      <c r="M28" s="13">
        <f t="shared" si="13"/>
        <v>0</v>
      </c>
      <c r="N28" s="14">
        <f>L28+M28</f>
        <v>722400</v>
      </c>
      <c r="P28" s="3" t="s">
        <v>13</v>
      </c>
      <c r="Q28" s="2">
        <v>213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213</v>
      </c>
      <c r="AB28" s="13">
        <f t="shared" si="14"/>
        <v>0</v>
      </c>
      <c r="AC28" s="14">
        <f>AA28+AB28</f>
        <v>213</v>
      </c>
      <c r="AE28" s="3" t="s">
        <v>13</v>
      </c>
      <c r="AF28" s="2">
        <f t="shared" si="15"/>
        <v>3391.5492957746478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3391.5492957746478</v>
      </c>
      <c r="AQ28" s="16" t="str">
        <f t="shared" si="15"/>
        <v>N.A.</v>
      </c>
      <c r="AR28" s="14">
        <f t="shared" si="15"/>
        <v>3391.5492957746478</v>
      </c>
    </row>
    <row r="29" spans="1:44" ht="15" customHeight="1" thickBot="1" x14ac:dyDescent="0.3">
      <c r="A29" s="3" t="s">
        <v>14</v>
      </c>
      <c r="B29" s="2">
        <v>9522670</v>
      </c>
      <c r="C29" s="2">
        <v>43379664.999999993</v>
      </c>
      <c r="D29" s="2">
        <v>3067001.9999999995</v>
      </c>
      <c r="E29" s="2"/>
      <c r="F29" s="2"/>
      <c r="G29" s="2">
        <v>5643799.9999999991</v>
      </c>
      <c r="H29" s="2"/>
      <c r="I29" s="2">
        <v>0</v>
      </c>
      <c r="J29" s="2">
        <v>0</v>
      </c>
      <c r="K29" s="2"/>
      <c r="L29" s="1">
        <f t="shared" si="13"/>
        <v>12589672</v>
      </c>
      <c r="M29" s="13">
        <f t="shared" si="13"/>
        <v>49023464.999999993</v>
      </c>
      <c r="N29" s="14">
        <f>L29+M29</f>
        <v>61613136.999999993</v>
      </c>
      <c r="P29" s="3" t="s">
        <v>14</v>
      </c>
      <c r="Q29" s="2">
        <v>1818</v>
      </c>
      <c r="R29" s="2">
        <v>7541</v>
      </c>
      <c r="S29" s="2">
        <v>701</v>
      </c>
      <c r="T29" s="2">
        <v>0</v>
      </c>
      <c r="U29" s="2">
        <v>0</v>
      </c>
      <c r="V29" s="2">
        <v>818</v>
      </c>
      <c r="W29" s="2">
        <v>0</v>
      </c>
      <c r="X29" s="2">
        <v>171</v>
      </c>
      <c r="Y29" s="2">
        <v>125</v>
      </c>
      <c r="Z29" s="2">
        <v>0</v>
      </c>
      <c r="AA29" s="1">
        <f t="shared" si="14"/>
        <v>2644</v>
      </c>
      <c r="AB29" s="13">
        <f t="shared" si="14"/>
        <v>8530</v>
      </c>
      <c r="AC29" s="14">
        <f>AA29+AB29</f>
        <v>11174</v>
      </c>
      <c r="AE29" s="3" t="s">
        <v>14</v>
      </c>
      <c r="AF29" s="2">
        <f t="shared" si="15"/>
        <v>5237.9922992299234</v>
      </c>
      <c r="AG29" s="2">
        <f t="shared" si="15"/>
        <v>5752.5082880254595</v>
      </c>
      <c r="AH29" s="2">
        <f t="shared" si="15"/>
        <v>4375.1811697574885</v>
      </c>
      <c r="AI29" s="2" t="str">
        <f t="shared" si="15"/>
        <v>N.A.</v>
      </c>
      <c r="AJ29" s="2" t="str">
        <f t="shared" si="15"/>
        <v>N.A.</v>
      </c>
      <c r="AK29" s="2">
        <f t="shared" si="15"/>
        <v>6899.5110024449868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4761.6006051437216</v>
      </c>
      <c r="AQ29" s="16">
        <f t="shared" si="15"/>
        <v>5747.1822977725669</v>
      </c>
      <c r="AR29" s="14">
        <f t="shared" si="15"/>
        <v>5513.9732414533728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16729470</v>
      </c>
      <c r="C31" s="2">
        <f t="shared" si="16"/>
        <v>43379664.999999993</v>
      </c>
      <c r="D31" s="2">
        <f t="shared" si="16"/>
        <v>4140251.9999999995</v>
      </c>
      <c r="E31" s="2">
        <f t="shared" si="16"/>
        <v>0</v>
      </c>
      <c r="F31" s="2">
        <f t="shared" si="16"/>
        <v>1719990</v>
      </c>
      <c r="G31" s="2">
        <f t="shared" si="16"/>
        <v>5643799.9999999991</v>
      </c>
      <c r="H31" s="2">
        <f t="shared" si="16"/>
        <v>13538550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36128262</v>
      </c>
      <c r="M31" s="13">
        <f t="shared" ref="M31" si="18">C31+E31+G31+I31+K31</f>
        <v>49023464.999999993</v>
      </c>
      <c r="N31" s="18">
        <f>L31+M31</f>
        <v>85151727</v>
      </c>
      <c r="P31" s="4" t="s">
        <v>16</v>
      </c>
      <c r="Q31" s="2">
        <f t="shared" ref="Q31:Z31" si="19">SUM(Q27:Q30)</f>
        <v>3291</v>
      </c>
      <c r="R31" s="2">
        <f t="shared" si="19"/>
        <v>7541</v>
      </c>
      <c r="S31" s="2">
        <f t="shared" si="19"/>
        <v>1069</v>
      </c>
      <c r="T31" s="2">
        <f t="shared" si="19"/>
        <v>0</v>
      </c>
      <c r="U31" s="2">
        <f t="shared" si="19"/>
        <v>323</v>
      </c>
      <c r="V31" s="2">
        <f t="shared" si="19"/>
        <v>818</v>
      </c>
      <c r="W31" s="2">
        <f t="shared" si="19"/>
        <v>1785</v>
      </c>
      <c r="X31" s="2">
        <f t="shared" si="19"/>
        <v>171</v>
      </c>
      <c r="Y31" s="2">
        <f t="shared" si="19"/>
        <v>290</v>
      </c>
      <c r="Z31" s="2">
        <f t="shared" si="19"/>
        <v>0</v>
      </c>
      <c r="AA31" s="1">
        <f t="shared" ref="AA31" si="20">Q31+S31+U31+W31+Y31</f>
        <v>6758</v>
      </c>
      <c r="AB31" s="13">
        <f t="shared" ref="AB31" si="21">R31+T31+V31+X31+Z31</f>
        <v>8530</v>
      </c>
      <c r="AC31" s="14">
        <f>AA31+AB31</f>
        <v>15288</v>
      </c>
      <c r="AE31" s="4" t="s">
        <v>16</v>
      </c>
      <c r="AF31" s="2">
        <f t="shared" ref="AF31:AO31" si="22">IFERROR(B31/Q31, "N.A.")</f>
        <v>5083.4001823154058</v>
      </c>
      <c r="AG31" s="2">
        <f t="shared" si="22"/>
        <v>5752.5082880254595</v>
      </c>
      <c r="AH31" s="2">
        <f t="shared" si="22"/>
        <v>3873.014031805425</v>
      </c>
      <c r="AI31" s="2" t="str">
        <f t="shared" si="22"/>
        <v>N.A.</v>
      </c>
      <c r="AJ31" s="2">
        <f t="shared" si="22"/>
        <v>5325.0464396284833</v>
      </c>
      <c r="AK31" s="2">
        <f t="shared" si="22"/>
        <v>6899.5110024449868</v>
      </c>
      <c r="AL31" s="2">
        <f t="shared" si="22"/>
        <v>7584.6218487394954</v>
      </c>
      <c r="AM31" s="2">
        <f t="shared" si="22"/>
        <v>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5345.999112163362</v>
      </c>
      <c r="AQ31" s="16">
        <f t="shared" ref="AQ31" si="24">IFERROR(M31/AB31, "N.A.")</f>
        <v>5747.1822977725669</v>
      </c>
      <c r="AR31" s="14">
        <f t="shared" ref="AR31" si="25">IFERROR(N31/AC31, "N.A.")</f>
        <v>5569.8408555729984</v>
      </c>
    </row>
    <row r="32" spans="1:44" ht="15" customHeight="1" thickBot="1" x14ac:dyDescent="0.3">
      <c r="A32" s="5" t="s">
        <v>0</v>
      </c>
      <c r="B32" s="46">
        <f>B31+C31</f>
        <v>60109134.999999993</v>
      </c>
      <c r="C32" s="47"/>
      <c r="D32" s="46">
        <f>D31+E31</f>
        <v>4140251.9999999995</v>
      </c>
      <c r="E32" s="47"/>
      <c r="F32" s="46">
        <f>F31+G31</f>
        <v>7363789.9999999991</v>
      </c>
      <c r="G32" s="47"/>
      <c r="H32" s="46">
        <f>H31+I31</f>
        <v>13538550</v>
      </c>
      <c r="I32" s="47"/>
      <c r="J32" s="46">
        <f>J31+K31</f>
        <v>0</v>
      </c>
      <c r="K32" s="47"/>
      <c r="L32" s="46">
        <f>L31+M31</f>
        <v>85151727</v>
      </c>
      <c r="M32" s="50"/>
      <c r="N32" s="19">
        <f>B32+D32+F32+H32+J32</f>
        <v>85151726.999999985</v>
      </c>
      <c r="P32" s="5" t="s">
        <v>0</v>
      </c>
      <c r="Q32" s="46">
        <f>Q31+R31</f>
        <v>10832</v>
      </c>
      <c r="R32" s="47"/>
      <c r="S32" s="46">
        <f>S31+T31</f>
        <v>1069</v>
      </c>
      <c r="T32" s="47"/>
      <c r="U32" s="46">
        <f>U31+V31</f>
        <v>1141</v>
      </c>
      <c r="V32" s="47"/>
      <c r="W32" s="46">
        <f>W31+X31</f>
        <v>1956</v>
      </c>
      <c r="X32" s="47"/>
      <c r="Y32" s="46">
        <f>Y31+Z31</f>
        <v>290</v>
      </c>
      <c r="Z32" s="47"/>
      <c r="AA32" s="46">
        <f>AA31+AB31</f>
        <v>15288</v>
      </c>
      <c r="AB32" s="47"/>
      <c r="AC32" s="20">
        <f>Q32+S32+U32+W32+Y32</f>
        <v>15288</v>
      </c>
      <c r="AE32" s="5" t="s">
        <v>0</v>
      </c>
      <c r="AF32" s="48">
        <f>IFERROR(B32/Q32,"N.A.")</f>
        <v>5549.2185192023626</v>
      </c>
      <c r="AG32" s="49"/>
      <c r="AH32" s="48">
        <f>IFERROR(D32/S32,"N.A.")</f>
        <v>3873.014031805425</v>
      </c>
      <c r="AI32" s="49"/>
      <c r="AJ32" s="48">
        <f>IFERROR(F32/U32,"N.A.")</f>
        <v>6453.803680981594</v>
      </c>
      <c r="AK32" s="49"/>
      <c r="AL32" s="48">
        <f>IFERROR(H32/W32,"N.A.")</f>
        <v>6921.5490797546008</v>
      </c>
      <c r="AM32" s="49"/>
      <c r="AN32" s="48">
        <f>IFERROR(J32/Y32,"N.A.")</f>
        <v>0</v>
      </c>
      <c r="AO32" s="49"/>
      <c r="AP32" s="48">
        <f>IFERROR(L32/AA32,"N.A.")</f>
        <v>5569.8408555729984</v>
      </c>
      <c r="AQ32" s="49"/>
      <c r="AR32" s="17">
        <f>IFERROR(N32/AC32, "N.A.")</f>
        <v>5569.8408555729975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2776080</v>
      </c>
      <c r="C39" s="2"/>
      <c r="D39" s="2">
        <v>1845990</v>
      </c>
      <c r="E39" s="2"/>
      <c r="F39" s="2"/>
      <c r="G39" s="2"/>
      <c r="H39" s="2">
        <v>4607530</v>
      </c>
      <c r="I39" s="2"/>
      <c r="J39" s="2">
        <v>0</v>
      </c>
      <c r="K39" s="2"/>
      <c r="L39" s="1">
        <f t="shared" ref="L39:M42" si="26">B39+D39+F39+H39+J39</f>
        <v>9229600</v>
      </c>
      <c r="M39" s="13">
        <f t="shared" si="26"/>
        <v>0</v>
      </c>
      <c r="N39" s="14">
        <f>L39+M39</f>
        <v>9229600</v>
      </c>
      <c r="P39" s="3" t="s">
        <v>12</v>
      </c>
      <c r="Q39" s="2">
        <v>585</v>
      </c>
      <c r="R39" s="2">
        <v>0</v>
      </c>
      <c r="S39" s="2">
        <v>367</v>
      </c>
      <c r="T39" s="2">
        <v>0</v>
      </c>
      <c r="U39" s="2">
        <v>0</v>
      </c>
      <c r="V39" s="2">
        <v>0</v>
      </c>
      <c r="W39" s="2">
        <v>1597</v>
      </c>
      <c r="X39" s="2">
        <v>0</v>
      </c>
      <c r="Y39" s="2">
        <v>114</v>
      </c>
      <c r="Z39" s="2">
        <v>0</v>
      </c>
      <c r="AA39" s="1">
        <f t="shared" ref="AA39:AB42" si="27">Q39+S39+U39+W39+Y39</f>
        <v>2663</v>
      </c>
      <c r="AB39" s="13">
        <f t="shared" si="27"/>
        <v>0</v>
      </c>
      <c r="AC39" s="14">
        <f>AA39+AB39</f>
        <v>2663</v>
      </c>
      <c r="AE39" s="3" t="s">
        <v>12</v>
      </c>
      <c r="AF39" s="2">
        <f t="shared" ref="AF39:AR42" si="28">IFERROR(B39/Q39, "N.A.")</f>
        <v>4745.4358974358975</v>
      </c>
      <c r="AG39" s="2" t="str">
        <f t="shared" si="28"/>
        <v>N.A.</v>
      </c>
      <c r="AH39" s="2">
        <f t="shared" si="28"/>
        <v>5029.9455040871935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2885.1158422041326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3465.8655651520839</v>
      </c>
      <c r="AQ39" s="16" t="str">
        <f t="shared" si="28"/>
        <v>N.A.</v>
      </c>
      <c r="AR39" s="14">
        <f t="shared" si="28"/>
        <v>3465.8655651520839</v>
      </c>
    </row>
    <row r="40" spans="1:44" ht="15" customHeight="1" thickBot="1" x14ac:dyDescent="0.3">
      <c r="A40" s="3" t="s">
        <v>13</v>
      </c>
      <c r="B40" s="2">
        <v>2874029.9999999995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2874029.9999999995</v>
      </c>
      <c r="M40" s="13">
        <f t="shared" si="26"/>
        <v>0</v>
      </c>
      <c r="N40" s="14">
        <f>L40+M40</f>
        <v>2874029.9999999995</v>
      </c>
      <c r="P40" s="3" t="s">
        <v>13</v>
      </c>
      <c r="Q40" s="2">
        <v>893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893</v>
      </c>
      <c r="AB40" s="13">
        <f t="shared" si="27"/>
        <v>0</v>
      </c>
      <c r="AC40" s="14">
        <f>AA40+AB40</f>
        <v>893</v>
      </c>
      <c r="AE40" s="3" t="s">
        <v>13</v>
      </c>
      <c r="AF40" s="2">
        <f t="shared" si="28"/>
        <v>3218.3986562150053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3218.3986562150053</v>
      </c>
      <c r="AQ40" s="16" t="str">
        <f t="shared" si="28"/>
        <v>N.A.</v>
      </c>
      <c r="AR40" s="14">
        <f t="shared" si="28"/>
        <v>3218.3986562150053</v>
      </c>
    </row>
    <row r="41" spans="1:44" ht="15" customHeight="1" thickBot="1" x14ac:dyDescent="0.3">
      <c r="A41" s="3" t="s">
        <v>14</v>
      </c>
      <c r="B41" s="2">
        <v>9125920</v>
      </c>
      <c r="C41" s="2">
        <v>24693969.999999996</v>
      </c>
      <c r="D41" s="2">
        <v>786676.00000000012</v>
      </c>
      <c r="E41" s="2"/>
      <c r="F41" s="2"/>
      <c r="G41" s="2">
        <v>1075000</v>
      </c>
      <c r="H41" s="2"/>
      <c r="I41" s="2"/>
      <c r="J41" s="2">
        <v>0</v>
      </c>
      <c r="K41" s="2"/>
      <c r="L41" s="1">
        <f t="shared" si="26"/>
        <v>9912596</v>
      </c>
      <c r="M41" s="13">
        <f t="shared" si="26"/>
        <v>25768969.999999996</v>
      </c>
      <c r="N41" s="14">
        <f>L41+M41</f>
        <v>35681566</v>
      </c>
      <c r="P41" s="3" t="s">
        <v>14</v>
      </c>
      <c r="Q41" s="2">
        <v>1619</v>
      </c>
      <c r="R41" s="2">
        <v>5160</v>
      </c>
      <c r="S41" s="2">
        <v>407</v>
      </c>
      <c r="T41" s="2">
        <v>0</v>
      </c>
      <c r="U41" s="2">
        <v>0</v>
      </c>
      <c r="V41" s="2">
        <v>353</v>
      </c>
      <c r="W41" s="2">
        <v>0</v>
      </c>
      <c r="X41" s="2">
        <v>0</v>
      </c>
      <c r="Y41" s="2">
        <v>433</v>
      </c>
      <c r="Z41" s="2">
        <v>0</v>
      </c>
      <c r="AA41" s="1">
        <f t="shared" si="27"/>
        <v>2459</v>
      </c>
      <c r="AB41" s="13">
        <f t="shared" si="27"/>
        <v>5513</v>
      </c>
      <c r="AC41" s="14">
        <f>AA41+AB41</f>
        <v>7972</v>
      </c>
      <c r="AE41" s="3" t="s">
        <v>14</v>
      </c>
      <c r="AF41" s="2">
        <f t="shared" si="28"/>
        <v>5636.7634342186539</v>
      </c>
      <c r="AG41" s="2">
        <f t="shared" si="28"/>
        <v>4785.6531007751928</v>
      </c>
      <c r="AH41" s="2">
        <f t="shared" si="28"/>
        <v>1932.8648648648652</v>
      </c>
      <c r="AI41" s="2" t="str">
        <f t="shared" si="28"/>
        <v>N.A.</v>
      </c>
      <c r="AJ41" s="2" t="str">
        <f t="shared" si="28"/>
        <v>N.A.</v>
      </c>
      <c r="AK41" s="2">
        <f t="shared" si="28"/>
        <v>3045.325779036827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4031.1492476616509</v>
      </c>
      <c r="AQ41" s="16">
        <f t="shared" si="28"/>
        <v>4674.2191184473058</v>
      </c>
      <c r="AR41" s="14">
        <f t="shared" si="28"/>
        <v>4475.861264425489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14776030</v>
      </c>
      <c r="C43" s="2">
        <f t="shared" si="29"/>
        <v>24693969.999999996</v>
      </c>
      <c r="D43" s="2">
        <f t="shared" si="29"/>
        <v>2632666</v>
      </c>
      <c r="E43" s="2">
        <f t="shared" si="29"/>
        <v>0</v>
      </c>
      <c r="F43" s="2">
        <f t="shared" si="29"/>
        <v>0</v>
      </c>
      <c r="G43" s="2">
        <f t="shared" si="29"/>
        <v>1075000</v>
      </c>
      <c r="H43" s="2">
        <f t="shared" si="29"/>
        <v>4607530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22016226</v>
      </c>
      <c r="M43" s="13">
        <f t="shared" ref="M43" si="31">C43+E43+G43+I43+K43</f>
        <v>25768969.999999996</v>
      </c>
      <c r="N43" s="18">
        <f>L43+M43</f>
        <v>47785196</v>
      </c>
      <c r="P43" s="4" t="s">
        <v>16</v>
      </c>
      <c r="Q43" s="2">
        <f t="shared" ref="Q43:Z43" si="32">SUM(Q39:Q42)</f>
        <v>3097</v>
      </c>
      <c r="R43" s="2">
        <f t="shared" si="32"/>
        <v>5160</v>
      </c>
      <c r="S43" s="2">
        <f t="shared" si="32"/>
        <v>774</v>
      </c>
      <c r="T43" s="2">
        <f t="shared" si="32"/>
        <v>0</v>
      </c>
      <c r="U43" s="2">
        <f t="shared" si="32"/>
        <v>0</v>
      </c>
      <c r="V43" s="2">
        <f t="shared" si="32"/>
        <v>353</v>
      </c>
      <c r="W43" s="2">
        <f t="shared" si="32"/>
        <v>1597</v>
      </c>
      <c r="X43" s="2">
        <f t="shared" si="32"/>
        <v>0</v>
      </c>
      <c r="Y43" s="2">
        <f t="shared" si="32"/>
        <v>547</v>
      </c>
      <c r="Z43" s="2">
        <f t="shared" si="32"/>
        <v>0</v>
      </c>
      <c r="AA43" s="1">
        <f t="shared" ref="AA43" si="33">Q43+S43+U43+W43+Y43</f>
        <v>6015</v>
      </c>
      <c r="AB43" s="13">
        <f t="shared" ref="AB43" si="34">R43+T43+V43+X43+Z43</f>
        <v>5513</v>
      </c>
      <c r="AC43" s="18">
        <f>AA43+AB43</f>
        <v>11528</v>
      </c>
      <c r="AE43" s="4" t="s">
        <v>16</v>
      </c>
      <c r="AF43" s="2">
        <f t="shared" ref="AF43:AO43" si="35">IFERROR(B43/Q43, "N.A.")</f>
        <v>4771.0784630287371</v>
      </c>
      <c r="AG43" s="2">
        <f t="shared" si="35"/>
        <v>4785.6531007751928</v>
      </c>
      <c r="AH43" s="2">
        <f t="shared" si="35"/>
        <v>3401.3772609819121</v>
      </c>
      <c r="AI43" s="2" t="str">
        <f t="shared" si="35"/>
        <v>N.A.</v>
      </c>
      <c r="AJ43" s="2" t="str">
        <f t="shared" si="35"/>
        <v>N.A.</v>
      </c>
      <c r="AK43" s="2">
        <f t="shared" si="35"/>
        <v>3045.325779036827</v>
      </c>
      <c r="AL43" s="2">
        <f t="shared" si="35"/>
        <v>2885.1158422041326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3660.2204488778057</v>
      </c>
      <c r="AQ43" s="16">
        <f t="shared" ref="AQ43" si="37">IFERROR(M43/AB43, "N.A.")</f>
        <v>4674.2191184473058</v>
      </c>
      <c r="AR43" s="14">
        <f t="shared" ref="AR43" si="38">IFERROR(N43/AC43, "N.A.")</f>
        <v>4145.1419153365714</v>
      </c>
    </row>
    <row r="44" spans="1:44" ht="15" customHeight="1" thickBot="1" x14ac:dyDescent="0.3">
      <c r="A44" s="5" t="s">
        <v>0</v>
      </c>
      <c r="B44" s="46">
        <f>B43+C43</f>
        <v>39470000</v>
      </c>
      <c r="C44" s="47"/>
      <c r="D44" s="46">
        <f>D43+E43</f>
        <v>2632666</v>
      </c>
      <c r="E44" s="47"/>
      <c r="F44" s="46">
        <f>F43+G43</f>
        <v>1075000</v>
      </c>
      <c r="G44" s="47"/>
      <c r="H44" s="46">
        <f>H43+I43</f>
        <v>4607530</v>
      </c>
      <c r="I44" s="47"/>
      <c r="J44" s="46">
        <f>J43+K43</f>
        <v>0</v>
      </c>
      <c r="K44" s="47"/>
      <c r="L44" s="46">
        <f>L43+M43</f>
        <v>47785196</v>
      </c>
      <c r="M44" s="50"/>
      <c r="N44" s="19">
        <f>B44+D44+F44+H44+J44</f>
        <v>47785196</v>
      </c>
      <c r="P44" s="5" t="s">
        <v>0</v>
      </c>
      <c r="Q44" s="46">
        <f>Q43+R43</f>
        <v>8257</v>
      </c>
      <c r="R44" s="47"/>
      <c r="S44" s="46">
        <f>S43+T43</f>
        <v>774</v>
      </c>
      <c r="T44" s="47"/>
      <c r="U44" s="46">
        <f>U43+V43</f>
        <v>353</v>
      </c>
      <c r="V44" s="47"/>
      <c r="W44" s="46">
        <f>W43+X43</f>
        <v>1597</v>
      </c>
      <c r="X44" s="47"/>
      <c r="Y44" s="46">
        <f>Y43+Z43</f>
        <v>547</v>
      </c>
      <c r="Z44" s="47"/>
      <c r="AA44" s="46">
        <f>AA43+AB43</f>
        <v>11528</v>
      </c>
      <c r="AB44" s="50"/>
      <c r="AC44" s="19">
        <f>Q44+S44+U44+W44+Y44</f>
        <v>11528</v>
      </c>
      <c r="AE44" s="5" t="s">
        <v>0</v>
      </c>
      <c r="AF44" s="48">
        <f>IFERROR(B44/Q44,"N.A.")</f>
        <v>4780.1865084171004</v>
      </c>
      <c r="AG44" s="49"/>
      <c r="AH44" s="48">
        <f>IFERROR(D44/S44,"N.A.")</f>
        <v>3401.3772609819121</v>
      </c>
      <c r="AI44" s="49"/>
      <c r="AJ44" s="48">
        <f>IFERROR(F44/U44,"N.A.")</f>
        <v>3045.325779036827</v>
      </c>
      <c r="AK44" s="49"/>
      <c r="AL44" s="48">
        <f>IFERROR(H44/W44,"N.A.")</f>
        <v>2885.1158422041326</v>
      </c>
      <c r="AM44" s="49"/>
      <c r="AN44" s="48">
        <f>IFERROR(J44/Y44,"N.A.")</f>
        <v>0</v>
      </c>
      <c r="AO44" s="49"/>
      <c r="AP44" s="48">
        <f>IFERROR(L44/AA44,"N.A.")</f>
        <v>4145.1419153365714</v>
      </c>
      <c r="AQ44" s="49"/>
      <c r="AR44" s="17">
        <f>IFERROR(N44/AC44, "N.A.")</f>
        <v>4145.1419153365714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141114546</v>
      </c>
      <c r="C15" s="2"/>
      <c r="D15" s="2">
        <v>83177003.999999985</v>
      </c>
      <c r="E15" s="2"/>
      <c r="F15" s="2">
        <v>83758023.00000003</v>
      </c>
      <c r="G15" s="2"/>
      <c r="H15" s="2">
        <v>263058678.99999982</v>
      </c>
      <c r="I15" s="2"/>
      <c r="J15" s="2">
        <v>0</v>
      </c>
      <c r="K15" s="2"/>
      <c r="L15" s="1">
        <f t="shared" ref="L15:M18" si="0">B15+D15+F15+H15+J15</f>
        <v>571108251.99999976</v>
      </c>
      <c r="M15" s="13">
        <f t="shared" si="0"/>
        <v>0</v>
      </c>
      <c r="N15" s="14">
        <f>L15+M15</f>
        <v>571108251.99999976</v>
      </c>
      <c r="P15" s="3" t="s">
        <v>12</v>
      </c>
      <c r="Q15" s="2">
        <v>32873</v>
      </c>
      <c r="R15" s="2">
        <v>0</v>
      </c>
      <c r="S15" s="2">
        <v>17595</v>
      </c>
      <c r="T15" s="2">
        <v>0</v>
      </c>
      <c r="U15" s="2">
        <v>15837</v>
      </c>
      <c r="V15" s="2">
        <v>0</v>
      </c>
      <c r="W15" s="2">
        <v>82270</v>
      </c>
      <c r="X15" s="2">
        <v>0</v>
      </c>
      <c r="Y15" s="2">
        <v>13010</v>
      </c>
      <c r="Z15" s="2">
        <v>0</v>
      </c>
      <c r="AA15" s="1">
        <f t="shared" ref="AA15:AB18" si="1">Q15+S15+U15+W15+Y15</f>
        <v>161585</v>
      </c>
      <c r="AB15" s="13">
        <f t="shared" si="1"/>
        <v>0</v>
      </c>
      <c r="AC15" s="14">
        <f>AA15+AB15</f>
        <v>161585</v>
      </c>
      <c r="AE15" s="3" t="s">
        <v>12</v>
      </c>
      <c r="AF15" s="2">
        <f t="shared" ref="AF15:AR18" si="2">IFERROR(B15/Q15, "N.A.")</f>
        <v>4292.7188270008819</v>
      </c>
      <c r="AG15" s="2" t="str">
        <f t="shared" si="2"/>
        <v>N.A.</v>
      </c>
      <c r="AH15" s="2">
        <f t="shared" si="2"/>
        <v>4727.3091219096323</v>
      </c>
      <c r="AI15" s="2" t="str">
        <f t="shared" si="2"/>
        <v>N.A.</v>
      </c>
      <c r="AJ15" s="2">
        <f t="shared" si="2"/>
        <v>5288.7556355370352</v>
      </c>
      <c r="AK15" s="2" t="str">
        <f t="shared" si="2"/>
        <v>N.A.</v>
      </c>
      <c r="AL15" s="2">
        <f t="shared" si="2"/>
        <v>3197.5043029050667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3534.4137884085762</v>
      </c>
      <c r="AQ15" s="16" t="str">
        <f t="shared" si="2"/>
        <v>N.A.</v>
      </c>
      <c r="AR15" s="14">
        <f t="shared" si="2"/>
        <v>3534.4137884085762</v>
      </c>
    </row>
    <row r="16" spans="1:44" ht="15" customHeight="1" thickBot="1" x14ac:dyDescent="0.3">
      <c r="A16" s="3" t="s">
        <v>13</v>
      </c>
      <c r="B16" s="2">
        <v>80176630.000000015</v>
      </c>
      <c r="C16" s="2">
        <v>3216089.9999999995</v>
      </c>
      <c r="D16" s="2">
        <v>815490</v>
      </c>
      <c r="E16" s="2"/>
      <c r="F16" s="2"/>
      <c r="G16" s="2"/>
      <c r="H16" s="2"/>
      <c r="I16" s="2"/>
      <c r="J16" s="2"/>
      <c r="K16" s="2"/>
      <c r="L16" s="1">
        <f t="shared" si="0"/>
        <v>80992120.000000015</v>
      </c>
      <c r="M16" s="13">
        <f t="shared" si="0"/>
        <v>3216089.9999999995</v>
      </c>
      <c r="N16" s="14">
        <f>L16+M16</f>
        <v>84208210.000000015</v>
      </c>
      <c r="P16" s="3" t="s">
        <v>13</v>
      </c>
      <c r="Q16" s="2">
        <v>27496</v>
      </c>
      <c r="R16" s="2">
        <v>1742</v>
      </c>
      <c r="S16" s="2">
        <v>322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27818</v>
      </c>
      <c r="AB16" s="13">
        <f t="shared" si="1"/>
        <v>1742</v>
      </c>
      <c r="AC16" s="14">
        <f>AA16+AB16</f>
        <v>29560</v>
      </c>
      <c r="AE16" s="3" t="s">
        <v>13</v>
      </c>
      <c r="AF16" s="2">
        <f t="shared" si="2"/>
        <v>2915.9379546115806</v>
      </c>
      <c r="AG16" s="2">
        <f t="shared" si="2"/>
        <v>1846.2055109070031</v>
      </c>
      <c r="AH16" s="2">
        <f t="shared" si="2"/>
        <v>2532.5776397515529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2911.5004673233166</v>
      </c>
      <c r="AQ16" s="16">
        <f t="shared" si="2"/>
        <v>1846.2055109070031</v>
      </c>
      <c r="AR16" s="14">
        <f t="shared" si="2"/>
        <v>2848.7215832205688</v>
      </c>
    </row>
    <row r="17" spans="1:44" ht="15" customHeight="1" thickBot="1" x14ac:dyDescent="0.3">
      <c r="A17" s="3" t="s">
        <v>14</v>
      </c>
      <c r="B17" s="2">
        <v>351802392.0000003</v>
      </c>
      <c r="C17" s="2">
        <v>1658348957.0000019</v>
      </c>
      <c r="D17" s="2">
        <v>107131759</v>
      </c>
      <c r="E17" s="2">
        <v>26241400</v>
      </c>
      <c r="F17" s="2"/>
      <c r="G17" s="2">
        <v>175277898.00000006</v>
      </c>
      <c r="H17" s="2"/>
      <c r="I17" s="2">
        <v>59762295.000000015</v>
      </c>
      <c r="J17" s="2">
        <v>0</v>
      </c>
      <c r="K17" s="2"/>
      <c r="L17" s="1">
        <f t="shared" si="0"/>
        <v>458934151.0000003</v>
      </c>
      <c r="M17" s="13">
        <f t="shared" si="0"/>
        <v>1919630550.0000019</v>
      </c>
      <c r="N17" s="14">
        <f>L17+M17</f>
        <v>2378564701.0000024</v>
      </c>
      <c r="P17" s="3" t="s">
        <v>14</v>
      </c>
      <c r="Q17" s="2">
        <v>78611</v>
      </c>
      <c r="R17" s="2">
        <v>281976</v>
      </c>
      <c r="S17" s="2">
        <v>18574</v>
      </c>
      <c r="T17" s="2">
        <v>4265</v>
      </c>
      <c r="U17" s="2">
        <v>0</v>
      </c>
      <c r="V17" s="2">
        <v>20876</v>
      </c>
      <c r="W17" s="2">
        <v>0</v>
      </c>
      <c r="X17" s="2">
        <v>15611</v>
      </c>
      <c r="Y17" s="2">
        <v>14446</v>
      </c>
      <c r="Z17" s="2">
        <v>0</v>
      </c>
      <c r="AA17" s="1">
        <f t="shared" si="1"/>
        <v>111631</v>
      </c>
      <c r="AB17" s="13">
        <f t="shared" si="1"/>
        <v>322728</v>
      </c>
      <c r="AC17" s="14">
        <f>AA17+AB17</f>
        <v>434359</v>
      </c>
      <c r="AE17" s="3" t="s">
        <v>14</v>
      </c>
      <c r="AF17" s="2">
        <f t="shared" si="2"/>
        <v>4475.2310999732899</v>
      </c>
      <c r="AG17" s="2">
        <f t="shared" si="2"/>
        <v>5881.1705854399024</v>
      </c>
      <c r="AH17" s="2">
        <f t="shared" si="2"/>
        <v>5767.8345536771831</v>
      </c>
      <c r="AI17" s="2">
        <f t="shared" si="2"/>
        <v>6152.7315357561547</v>
      </c>
      <c r="AJ17" s="2" t="str">
        <f t="shared" si="2"/>
        <v>N.A.</v>
      </c>
      <c r="AK17" s="2">
        <f t="shared" si="2"/>
        <v>8396.1438014945415</v>
      </c>
      <c r="AL17" s="2" t="str">
        <f t="shared" si="2"/>
        <v>N.A.</v>
      </c>
      <c r="AM17" s="2">
        <f t="shared" si="2"/>
        <v>3828.21696239831</v>
      </c>
      <c r="AN17" s="2">
        <f t="shared" si="2"/>
        <v>0</v>
      </c>
      <c r="AO17" s="2" t="str">
        <f t="shared" si="2"/>
        <v>N.A.</v>
      </c>
      <c r="AP17" s="15">
        <f t="shared" si="2"/>
        <v>4111.1711890066408</v>
      </c>
      <c r="AQ17" s="16">
        <f t="shared" si="2"/>
        <v>5948.1375957462687</v>
      </c>
      <c r="AR17" s="14">
        <f t="shared" si="2"/>
        <v>5476.0341123356538</v>
      </c>
    </row>
    <row r="18" spans="1:44" ht="15" customHeight="1" thickBot="1" x14ac:dyDescent="0.3">
      <c r="A18" s="3" t="s">
        <v>15</v>
      </c>
      <c r="B18" s="2">
        <v>21816976.999999996</v>
      </c>
      <c r="C18" s="2">
        <v>8970920</v>
      </c>
      <c r="D18" s="2">
        <v>4984911</v>
      </c>
      <c r="E18" s="2">
        <v>341850</v>
      </c>
      <c r="F18" s="2"/>
      <c r="G18" s="2">
        <v>12674181.000000004</v>
      </c>
      <c r="H18" s="2">
        <v>16155747.999999996</v>
      </c>
      <c r="I18" s="2"/>
      <c r="J18" s="2">
        <v>0</v>
      </c>
      <c r="K18" s="2"/>
      <c r="L18" s="1">
        <f t="shared" si="0"/>
        <v>42957635.999999993</v>
      </c>
      <c r="M18" s="13">
        <f t="shared" si="0"/>
        <v>21986951.000000004</v>
      </c>
      <c r="N18" s="14">
        <f>L18+M18</f>
        <v>64944587</v>
      </c>
      <c r="P18" s="3" t="s">
        <v>15</v>
      </c>
      <c r="Q18" s="2">
        <v>8675</v>
      </c>
      <c r="R18" s="2">
        <v>1021</v>
      </c>
      <c r="S18" s="2">
        <v>1853</v>
      </c>
      <c r="T18" s="2">
        <v>106</v>
      </c>
      <c r="U18" s="2">
        <v>0</v>
      </c>
      <c r="V18" s="2">
        <v>3756</v>
      </c>
      <c r="W18" s="2">
        <v>14529</v>
      </c>
      <c r="X18" s="2">
        <v>0</v>
      </c>
      <c r="Y18" s="2">
        <v>5359</v>
      </c>
      <c r="Z18" s="2">
        <v>0</v>
      </c>
      <c r="AA18" s="1">
        <f t="shared" si="1"/>
        <v>30416</v>
      </c>
      <c r="AB18" s="13">
        <f t="shared" si="1"/>
        <v>4883</v>
      </c>
      <c r="AC18" s="18">
        <f>AA18+AB18</f>
        <v>35299</v>
      </c>
      <c r="AE18" s="3" t="s">
        <v>15</v>
      </c>
      <c r="AF18" s="2">
        <f t="shared" si="2"/>
        <v>2514.9253025936596</v>
      </c>
      <c r="AG18" s="2">
        <f t="shared" si="2"/>
        <v>8786.4054848188043</v>
      </c>
      <c r="AH18" s="2">
        <f t="shared" si="2"/>
        <v>2690.1840259039395</v>
      </c>
      <c r="AI18" s="2">
        <f t="shared" si="2"/>
        <v>3225</v>
      </c>
      <c r="AJ18" s="2" t="str">
        <f t="shared" si="2"/>
        <v>N.A.</v>
      </c>
      <c r="AK18" s="2">
        <f t="shared" si="2"/>
        <v>3374.3825878594257</v>
      </c>
      <c r="AL18" s="2">
        <f t="shared" si="2"/>
        <v>1111.9655860692405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1412.3367964229351</v>
      </c>
      <c r="AQ18" s="16">
        <f t="shared" si="2"/>
        <v>4502.7546590210941</v>
      </c>
      <c r="AR18" s="14">
        <f t="shared" si="2"/>
        <v>1839.8421201733761</v>
      </c>
    </row>
    <row r="19" spans="1:44" ht="15" customHeight="1" thickBot="1" x14ac:dyDescent="0.3">
      <c r="A19" s="4" t="s">
        <v>16</v>
      </c>
      <c r="B19" s="2">
        <f t="shared" ref="B19:K19" si="3">SUM(B15:B18)</f>
        <v>594910545.00000024</v>
      </c>
      <c r="C19" s="2">
        <f t="shared" si="3"/>
        <v>1670535967.0000019</v>
      </c>
      <c r="D19" s="2">
        <f t="shared" si="3"/>
        <v>196109164</v>
      </c>
      <c r="E19" s="2">
        <f t="shared" si="3"/>
        <v>26583250</v>
      </c>
      <c r="F19" s="2">
        <f t="shared" si="3"/>
        <v>83758023.00000003</v>
      </c>
      <c r="G19" s="2">
        <f t="shared" si="3"/>
        <v>187952079.00000006</v>
      </c>
      <c r="H19" s="2">
        <f t="shared" si="3"/>
        <v>279214426.99999982</v>
      </c>
      <c r="I19" s="2">
        <f t="shared" si="3"/>
        <v>59762295.000000015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1153992159</v>
      </c>
      <c r="M19" s="13">
        <f t="shared" ref="M19" si="5">C19+E19+G19+I19+K19</f>
        <v>1944833591.0000019</v>
      </c>
      <c r="N19" s="18">
        <f>L19+M19</f>
        <v>3098825750.0000019</v>
      </c>
      <c r="P19" s="4" t="s">
        <v>16</v>
      </c>
      <c r="Q19" s="2">
        <f t="shared" ref="Q19:Z19" si="6">SUM(Q15:Q18)</f>
        <v>147655</v>
      </c>
      <c r="R19" s="2">
        <f t="shared" si="6"/>
        <v>284739</v>
      </c>
      <c r="S19" s="2">
        <f t="shared" si="6"/>
        <v>38344</v>
      </c>
      <c r="T19" s="2">
        <f t="shared" si="6"/>
        <v>4371</v>
      </c>
      <c r="U19" s="2">
        <f t="shared" si="6"/>
        <v>15837</v>
      </c>
      <c r="V19" s="2">
        <f t="shared" si="6"/>
        <v>24632</v>
      </c>
      <c r="W19" s="2">
        <f t="shared" si="6"/>
        <v>96799</v>
      </c>
      <c r="X19" s="2">
        <f t="shared" si="6"/>
        <v>15611</v>
      </c>
      <c r="Y19" s="2">
        <f t="shared" si="6"/>
        <v>32815</v>
      </c>
      <c r="Z19" s="2">
        <f t="shared" si="6"/>
        <v>0</v>
      </c>
      <c r="AA19" s="1">
        <f t="shared" ref="AA19" si="7">Q19+S19+U19+W19+Y19</f>
        <v>331450</v>
      </c>
      <c r="AB19" s="13">
        <f t="shared" ref="AB19" si="8">R19+T19+V19+X19+Z19</f>
        <v>329353</v>
      </c>
      <c r="AC19" s="14">
        <f>AA19+AB19</f>
        <v>660803</v>
      </c>
      <c r="AE19" s="4" t="s">
        <v>16</v>
      </c>
      <c r="AF19" s="2">
        <f t="shared" ref="AF19:AO19" si="9">IFERROR(B19/Q19, "N.A.")</f>
        <v>4029.0579052521098</v>
      </c>
      <c r="AG19" s="2">
        <f t="shared" si="9"/>
        <v>5866.902556376197</v>
      </c>
      <c r="AH19" s="2">
        <f t="shared" si="9"/>
        <v>5114.4680784477359</v>
      </c>
      <c r="AI19" s="2">
        <f t="shared" si="9"/>
        <v>6081.7318691374967</v>
      </c>
      <c r="AJ19" s="2">
        <f t="shared" si="9"/>
        <v>5288.7556355370352</v>
      </c>
      <c r="AK19" s="2">
        <f t="shared" si="9"/>
        <v>7630.4026875608988</v>
      </c>
      <c r="AL19" s="2">
        <f t="shared" si="9"/>
        <v>2884.4763582268392</v>
      </c>
      <c r="AM19" s="2">
        <f t="shared" si="9"/>
        <v>3828.21696239831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3481.6477869965306</v>
      </c>
      <c r="AQ19" s="16">
        <f t="shared" ref="AQ19" si="11">IFERROR(M19/AB19, "N.A.")</f>
        <v>5905.0125275919818</v>
      </c>
      <c r="AR19" s="14">
        <f t="shared" ref="AR19" si="12">IFERROR(N19/AC19, "N.A.")</f>
        <v>4689.4849902315846</v>
      </c>
    </row>
    <row r="20" spans="1:44" ht="15" customHeight="1" thickBot="1" x14ac:dyDescent="0.3">
      <c r="A20" s="5" t="s">
        <v>0</v>
      </c>
      <c r="B20" s="46">
        <f>B19+C19</f>
        <v>2265446512.0000019</v>
      </c>
      <c r="C20" s="47"/>
      <c r="D20" s="46">
        <f>D19+E19</f>
        <v>222692414</v>
      </c>
      <c r="E20" s="47"/>
      <c r="F20" s="46">
        <f>F19+G19</f>
        <v>271710102.00000012</v>
      </c>
      <c r="G20" s="47"/>
      <c r="H20" s="46">
        <f>H19+I19</f>
        <v>338976721.99999982</v>
      </c>
      <c r="I20" s="47"/>
      <c r="J20" s="46">
        <f>J19+K19</f>
        <v>0</v>
      </c>
      <c r="K20" s="47"/>
      <c r="L20" s="46">
        <f>L19+M19</f>
        <v>3098825750.0000019</v>
      </c>
      <c r="M20" s="50"/>
      <c r="N20" s="19">
        <f>B20+D20+F20+H20+J20</f>
        <v>3098825750.0000019</v>
      </c>
      <c r="P20" s="5" t="s">
        <v>0</v>
      </c>
      <c r="Q20" s="46">
        <f>Q19+R19</f>
        <v>432394</v>
      </c>
      <c r="R20" s="47"/>
      <c r="S20" s="46">
        <f>S19+T19</f>
        <v>42715</v>
      </c>
      <c r="T20" s="47"/>
      <c r="U20" s="46">
        <f>U19+V19</f>
        <v>40469</v>
      </c>
      <c r="V20" s="47"/>
      <c r="W20" s="46">
        <f>W19+X19</f>
        <v>112410</v>
      </c>
      <c r="X20" s="47"/>
      <c r="Y20" s="46">
        <f>Y19+Z19</f>
        <v>32815</v>
      </c>
      <c r="Z20" s="47"/>
      <c r="AA20" s="46">
        <f>AA19+AB19</f>
        <v>660803</v>
      </c>
      <c r="AB20" s="47"/>
      <c r="AC20" s="20">
        <f>Q20+S20+U20+W20+Y20</f>
        <v>660803</v>
      </c>
      <c r="AE20" s="5" t="s">
        <v>0</v>
      </c>
      <c r="AF20" s="48">
        <f>IFERROR(B20/Q20,"N.A.")</f>
        <v>5239.3107027387105</v>
      </c>
      <c r="AG20" s="49"/>
      <c r="AH20" s="48">
        <f>IFERROR(D20/S20,"N.A.")</f>
        <v>5213.447594521831</v>
      </c>
      <c r="AI20" s="49"/>
      <c r="AJ20" s="48">
        <f>IFERROR(F20/U20,"N.A.")</f>
        <v>6714.0305418962689</v>
      </c>
      <c r="AK20" s="49"/>
      <c r="AL20" s="48">
        <f>IFERROR(H20/W20,"N.A.")</f>
        <v>3015.5388488568615</v>
      </c>
      <c r="AM20" s="49"/>
      <c r="AN20" s="48">
        <f>IFERROR(J20/Y20,"N.A.")</f>
        <v>0</v>
      </c>
      <c r="AO20" s="49"/>
      <c r="AP20" s="48">
        <f>IFERROR(L20/AA20,"N.A.")</f>
        <v>4689.4849902315846</v>
      </c>
      <c r="AQ20" s="49"/>
      <c r="AR20" s="17">
        <f>IFERROR(N20/AC20, "N.A.")</f>
        <v>4689.4849902315846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119333861</v>
      </c>
      <c r="C27" s="2"/>
      <c r="D27" s="2">
        <v>81207389.000000075</v>
      </c>
      <c r="E27" s="2"/>
      <c r="F27" s="2">
        <v>70303713.00000003</v>
      </c>
      <c r="G27" s="2"/>
      <c r="H27" s="2">
        <v>186042040.00000006</v>
      </c>
      <c r="I27" s="2"/>
      <c r="J27" s="2">
        <v>0</v>
      </c>
      <c r="K27" s="2"/>
      <c r="L27" s="1">
        <f t="shared" ref="L27:M30" si="13">B27+D27+F27+H27+J27</f>
        <v>456887003.00000018</v>
      </c>
      <c r="M27" s="13">
        <f t="shared" si="13"/>
        <v>0</v>
      </c>
      <c r="N27" s="14">
        <f>L27+M27</f>
        <v>456887003.00000018</v>
      </c>
      <c r="P27" s="3" t="s">
        <v>12</v>
      </c>
      <c r="Q27" s="2">
        <v>25073</v>
      </c>
      <c r="R27" s="2">
        <v>0</v>
      </c>
      <c r="S27" s="2">
        <v>16785</v>
      </c>
      <c r="T27" s="2">
        <v>0</v>
      </c>
      <c r="U27" s="2">
        <v>12833</v>
      </c>
      <c r="V27" s="2">
        <v>0</v>
      </c>
      <c r="W27" s="2">
        <v>41500</v>
      </c>
      <c r="X27" s="2">
        <v>0</v>
      </c>
      <c r="Y27" s="2">
        <v>4090</v>
      </c>
      <c r="Z27" s="2">
        <v>0</v>
      </c>
      <c r="AA27" s="1">
        <f t="shared" ref="AA27:AB30" si="14">Q27+S27+U27+W27+Y27</f>
        <v>100281</v>
      </c>
      <c r="AB27" s="13">
        <f t="shared" si="14"/>
        <v>0</v>
      </c>
      <c r="AC27" s="14">
        <f>AA27+AB27</f>
        <v>100281</v>
      </c>
      <c r="AE27" s="3" t="s">
        <v>12</v>
      </c>
      <c r="AF27" s="2">
        <f t="shared" ref="AF27:AR30" si="15">IFERROR(B27/Q27, "N.A.")</f>
        <v>4759.4568260678816</v>
      </c>
      <c r="AG27" s="2" t="str">
        <f t="shared" si="15"/>
        <v>N.A.</v>
      </c>
      <c r="AH27" s="2">
        <f t="shared" si="15"/>
        <v>4838.0928805481126</v>
      </c>
      <c r="AI27" s="2" t="str">
        <f t="shared" si="15"/>
        <v>N.A.</v>
      </c>
      <c r="AJ27" s="2">
        <f t="shared" si="15"/>
        <v>5478.3536974986382</v>
      </c>
      <c r="AK27" s="2" t="str">
        <f t="shared" si="15"/>
        <v>N.A.</v>
      </c>
      <c r="AL27" s="2">
        <f t="shared" si="15"/>
        <v>4482.9407228915679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4556.0674803801339</v>
      </c>
      <c r="AQ27" s="16" t="str">
        <f t="shared" si="15"/>
        <v>N.A.</v>
      </c>
      <c r="AR27" s="14">
        <f t="shared" si="15"/>
        <v>4556.0674803801339</v>
      </c>
    </row>
    <row r="28" spans="1:44" ht="15" customHeight="1" thickBot="1" x14ac:dyDescent="0.3">
      <c r="A28" s="3" t="s">
        <v>13</v>
      </c>
      <c r="B28" s="2">
        <v>14027726.000000002</v>
      </c>
      <c r="C28" s="2">
        <v>937999.99999999988</v>
      </c>
      <c r="D28" s="2">
        <v>711000</v>
      </c>
      <c r="E28" s="2"/>
      <c r="F28" s="2"/>
      <c r="G28" s="2"/>
      <c r="H28" s="2"/>
      <c r="I28" s="2"/>
      <c r="J28" s="2"/>
      <c r="K28" s="2"/>
      <c r="L28" s="1">
        <f t="shared" si="13"/>
        <v>14738726.000000002</v>
      </c>
      <c r="M28" s="13">
        <f t="shared" si="13"/>
        <v>937999.99999999988</v>
      </c>
      <c r="N28" s="14">
        <f>L28+M28</f>
        <v>15676726.000000002</v>
      </c>
      <c r="P28" s="3" t="s">
        <v>13</v>
      </c>
      <c r="Q28" s="2">
        <v>3891</v>
      </c>
      <c r="R28" s="2">
        <v>565</v>
      </c>
      <c r="S28" s="2">
        <v>79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3970</v>
      </c>
      <c r="AB28" s="13">
        <f t="shared" si="14"/>
        <v>565</v>
      </c>
      <c r="AC28" s="14">
        <f>AA28+AB28</f>
        <v>4535</v>
      </c>
      <c r="AE28" s="3" t="s">
        <v>13</v>
      </c>
      <c r="AF28" s="2">
        <f t="shared" si="15"/>
        <v>3605.1724492418407</v>
      </c>
      <c r="AG28" s="2">
        <f t="shared" si="15"/>
        <v>1660.1769911504423</v>
      </c>
      <c r="AH28" s="2">
        <f t="shared" si="15"/>
        <v>9000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3712.5254408060459</v>
      </c>
      <c r="AQ28" s="16">
        <f t="shared" si="15"/>
        <v>1660.1769911504423</v>
      </c>
      <c r="AR28" s="14">
        <f t="shared" si="15"/>
        <v>3456.8304299889751</v>
      </c>
    </row>
    <row r="29" spans="1:44" ht="15" customHeight="1" thickBot="1" x14ac:dyDescent="0.3">
      <c r="A29" s="3" t="s">
        <v>14</v>
      </c>
      <c r="B29" s="2">
        <v>238331192.00000012</v>
      </c>
      <c r="C29" s="2">
        <v>1058657309.0000012</v>
      </c>
      <c r="D29" s="2">
        <v>82273015</v>
      </c>
      <c r="E29" s="2">
        <v>17785060</v>
      </c>
      <c r="F29" s="2"/>
      <c r="G29" s="2">
        <v>138154437.99999994</v>
      </c>
      <c r="H29" s="2"/>
      <c r="I29" s="2">
        <v>36311929.999999993</v>
      </c>
      <c r="J29" s="2">
        <v>0</v>
      </c>
      <c r="K29" s="2"/>
      <c r="L29" s="1">
        <f t="shared" si="13"/>
        <v>320604207.00000012</v>
      </c>
      <c r="M29" s="13">
        <f t="shared" si="13"/>
        <v>1250908737.0000012</v>
      </c>
      <c r="N29" s="14">
        <f>L29+M29</f>
        <v>1571512944.0000014</v>
      </c>
      <c r="P29" s="3" t="s">
        <v>14</v>
      </c>
      <c r="Q29" s="2">
        <v>50189</v>
      </c>
      <c r="R29" s="2">
        <v>174125</v>
      </c>
      <c r="S29" s="2">
        <v>13537</v>
      </c>
      <c r="T29" s="2">
        <v>2224</v>
      </c>
      <c r="U29" s="2">
        <v>0</v>
      </c>
      <c r="V29" s="2">
        <v>14783</v>
      </c>
      <c r="W29" s="2">
        <v>0</v>
      </c>
      <c r="X29" s="2">
        <v>10317</v>
      </c>
      <c r="Y29" s="2">
        <v>4476</v>
      </c>
      <c r="Z29" s="2">
        <v>0</v>
      </c>
      <c r="AA29" s="1">
        <f t="shared" si="14"/>
        <v>68202</v>
      </c>
      <c r="AB29" s="13">
        <f t="shared" si="14"/>
        <v>201449</v>
      </c>
      <c r="AC29" s="14">
        <f>AA29+AB29</f>
        <v>269651</v>
      </c>
      <c r="AE29" s="3" t="s">
        <v>14</v>
      </c>
      <c r="AF29" s="2">
        <f t="shared" si="15"/>
        <v>4748.6738528362812</v>
      </c>
      <c r="AG29" s="2">
        <f t="shared" si="15"/>
        <v>6079.8696855707176</v>
      </c>
      <c r="AH29" s="2">
        <f t="shared" si="15"/>
        <v>6077.6401713821379</v>
      </c>
      <c r="AI29" s="2">
        <f t="shared" si="15"/>
        <v>7996.8794964028775</v>
      </c>
      <c r="AJ29" s="2" t="str">
        <f t="shared" si="15"/>
        <v>N.A.</v>
      </c>
      <c r="AK29" s="2">
        <f t="shared" si="15"/>
        <v>9345.4940133937598</v>
      </c>
      <c r="AL29" s="2" t="str">
        <f t="shared" si="15"/>
        <v>N.A.</v>
      </c>
      <c r="AM29" s="2">
        <f t="shared" si="15"/>
        <v>3519.6210138606175</v>
      </c>
      <c r="AN29" s="2">
        <f t="shared" si="15"/>
        <v>0</v>
      </c>
      <c r="AO29" s="2" t="str">
        <f t="shared" si="15"/>
        <v>N.A.</v>
      </c>
      <c r="AP29" s="15">
        <f t="shared" si="15"/>
        <v>4700.803598134954</v>
      </c>
      <c r="AQ29" s="16">
        <f t="shared" si="15"/>
        <v>6209.5554557232908</v>
      </c>
      <c r="AR29" s="14">
        <f t="shared" si="15"/>
        <v>5827.9514780215959</v>
      </c>
    </row>
    <row r="30" spans="1:44" ht="15" customHeight="1" thickBot="1" x14ac:dyDescent="0.3">
      <c r="A30" s="3" t="s">
        <v>15</v>
      </c>
      <c r="B30" s="2">
        <v>20585026.999999993</v>
      </c>
      <c r="C30" s="2">
        <v>8970920</v>
      </c>
      <c r="D30" s="2">
        <v>4984911</v>
      </c>
      <c r="E30" s="2">
        <v>341850</v>
      </c>
      <c r="F30" s="2"/>
      <c r="G30" s="2">
        <v>12674181.000000004</v>
      </c>
      <c r="H30" s="2">
        <v>16076536.000000009</v>
      </c>
      <c r="I30" s="2"/>
      <c r="J30" s="2">
        <v>0</v>
      </c>
      <c r="K30" s="2"/>
      <c r="L30" s="1">
        <f t="shared" si="13"/>
        <v>41646474</v>
      </c>
      <c r="M30" s="13">
        <f t="shared" si="13"/>
        <v>21986951.000000004</v>
      </c>
      <c r="N30" s="14">
        <f>L30+M30</f>
        <v>63633425</v>
      </c>
      <c r="P30" s="3" t="s">
        <v>15</v>
      </c>
      <c r="Q30" s="2">
        <v>8390</v>
      </c>
      <c r="R30" s="2">
        <v>1021</v>
      </c>
      <c r="S30" s="2">
        <v>1853</v>
      </c>
      <c r="T30" s="2">
        <v>106</v>
      </c>
      <c r="U30" s="2">
        <v>0</v>
      </c>
      <c r="V30" s="2">
        <v>3756</v>
      </c>
      <c r="W30" s="2">
        <v>14138</v>
      </c>
      <c r="X30" s="2">
        <v>0</v>
      </c>
      <c r="Y30" s="2">
        <v>3916</v>
      </c>
      <c r="Z30" s="2">
        <v>0</v>
      </c>
      <c r="AA30" s="1">
        <f t="shared" si="14"/>
        <v>28297</v>
      </c>
      <c r="AB30" s="13">
        <f t="shared" si="14"/>
        <v>4883</v>
      </c>
      <c r="AC30" s="18">
        <f>AA30+AB30</f>
        <v>33180</v>
      </c>
      <c r="AE30" s="3" t="s">
        <v>15</v>
      </c>
      <c r="AF30" s="2">
        <f t="shared" si="15"/>
        <v>2453.5193087008333</v>
      </c>
      <c r="AG30" s="2">
        <f t="shared" si="15"/>
        <v>8786.4054848188043</v>
      </c>
      <c r="AH30" s="2">
        <f t="shared" si="15"/>
        <v>2690.1840259039395</v>
      </c>
      <c r="AI30" s="2">
        <f t="shared" si="15"/>
        <v>3225</v>
      </c>
      <c r="AJ30" s="2" t="str">
        <f t="shared" si="15"/>
        <v>N.A.</v>
      </c>
      <c r="AK30" s="2">
        <f t="shared" si="15"/>
        <v>3374.3825878594257</v>
      </c>
      <c r="AL30" s="2">
        <f t="shared" si="15"/>
        <v>1137.1152921205269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1471.7628723892992</v>
      </c>
      <c r="AQ30" s="16">
        <f t="shared" si="15"/>
        <v>4502.7546590210941</v>
      </c>
      <c r="AR30" s="14">
        <f t="shared" si="15"/>
        <v>1917.8247438215792</v>
      </c>
    </row>
    <row r="31" spans="1:44" ht="15" customHeight="1" thickBot="1" x14ac:dyDescent="0.3">
      <c r="A31" s="4" t="s">
        <v>16</v>
      </c>
      <c r="B31" s="2">
        <f t="shared" ref="B31:K31" si="16">SUM(B27:B30)</f>
        <v>392277806.00000012</v>
      </c>
      <c r="C31" s="2">
        <f t="shared" si="16"/>
        <v>1068566229.0000012</v>
      </c>
      <c r="D31" s="2">
        <f t="shared" si="16"/>
        <v>169176315.00000006</v>
      </c>
      <c r="E31" s="2">
        <f t="shared" si="16"/>
        <v>18126910</v>
      </c>
      <c r="F31" s="2">
        <f t="shared" si="16"/>
        <v>70303713.00000003</v>
      </c>
      <c r="G31" s="2">
        <f t="shared" si="16"/>
        <v>150828618.99999994</v>
      </c>
      <c r="H31" s="2">
        <f t="shared" si="16"/>
        <v>202118576.00000006</v>
      </c>
      <c r="I31" s="2">
        <f t="shared" si="16"/>
        <v>36311929.999999993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833876410.00000024</v>
      </c>
      <c r="M31" s="13">
        <f t="shared" ref="M31" si="18">C31+E31+G31+I31+K31</f>
        <v>1273833688.0000012</v>
      </c>
      <c r="N31" s="18">
        <f>L31+M31</f>
        <v>2107710098.0000014</v>
      </c>
      <c r="P31" s="4" t="s">
        <v>16</v>
      </c>
      <c r="Q31" s="2">
        <f t="shared" ref="Q31:Z31" si="19">SUM(Q27:Q30)</f>
        <v>87543</v>
      </c>
      <c r="R31" s="2">
        <f t="shared" si="19"/>
        <v>175711</v>
      </c>
      <c r="S31" s="2">
        <f t="shared" si="19"/>
        <v>32254</v>
      </c>
      <c r="T31" s="2">
        <f t="shared" si="19"/>
        <v>2330</v>
      </c>
      <c r="U31" s="2">
        <f t="shared" si="19"/>
        <v>12833</v>
      </c>
      <c r="V31" s="2">
        <f t="shared" si="19"/>
        <v>18539</v>
      </c>
      <c r="W31" s="2">
        <f t="shared" si="19"/>
        <v>55638</v>
      </c>
      <c r="X31" s="2">
        <f t="shared" si="19"/>
        <v>10317</v>
      </c>
      <c r="Y31" s="2">
        <f t="shared" si="19"/>
        <v>12482</v>
      </c>
      <c r="Z31" s="2">
        <f t="shared" si="19"/>
        <v>0</v>
      </c>
      <c r="AA31" s="1">
        <f t="shared" ref="AA31" si="20">Q31+S31+U31+W31+Y31</f>
        <v>200750</v>
      </c>
      <c r="AB31" s="13">
        <f t="shared" ref="AB31" si="21">R31+T31+V31+X31+Z31</f>
        <v>206897</v>
      </c>
      <c r="AC31" s="14">
        <f>AA31+AB31</f>
        <v>407647</v>
      </c>
      <c r="AE31" s="4" t="s">
        <v>16</v>
      </c>
      <c r="AF31" s="2">
        <f t="shared" ref="AF31:AO31" si="22">IFERROR(B31/Q31, "N.A.")</f>
        <v>4480.9728476291666</v>
      </c>
      <c r="AG31" s="2">
        <f t="shared" si="22"/>
        <v>6081.3849389053685</v>
      </c>
      <c r="AH31" s="2">
        <f t="shared" si="22"/>
        <v>5245.1266509580228</v>
      </c>
      <c r="AI31" s="2">
        <f t="shared" si="22"/>
        <v>7779.7896995708152</v>
      </c>
      <c r="AJ31" s="2">
        <f t="shared" si="22"/>
        <v>5478.3536974986382</v>
      </c>
      <c r="AK31" s="2">
        <f t="shared" si="22"/>
        <v>8135.7472894978118</v>
      </c>
      <c r="AL31" s="2">
        <f t="shared" si="22"/>
        <v>3632.7433768287869</v>
      </c>
      <c r="AM31" s="2">
        <f t="shared" si="22"/>
        <v>3519.6210138606175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4153.8052801992544</v>
      </c>
      <c r="AQ31" s="16">
        <f t="shared" ref="AQ31" si="24">IFERROR(M31/AB31, "N.A.")</f>
        <v>6156.8494854927876</v>
      </c>
      <c r="AR31" s="14">
        <f t="shared" ref="AR31" si="25">IFERROR(N31/AC31, "N.A.")</f>
        <v>5170.4295579263462</v>
      </c>
    </row>
    <row r="32" spans="1:44" ht="15" customHeight="1" thickBot="1" x14ac:dyDescent="0.3">
      <c r="A32" s="5" t="s">
        <v>0</v>
      </c>
      <c r="B32" s="46">
        <f>B31+C31</f>
        <v>1460844035.0000014</v>
      </c>
      <c r="C32" s="47"/>
      <c r="D32" s="46">
        <f>D31+E31</f>
        <v>187303225.00000006</v>
      </c>
      <c r="E32" s="47"/>
      <c r="F32" s="46">
        <f>F31+G31</f>
        <v>221132331.99999997</v>
      </c>
      <c r="G32" s="47"/>
      <c r="H32" s="46">
        <f>H31+I31</f>
        <v>238430506.00000006</v>
      </c>
      <c r="I32" s="47"/>
      <c r="J32" s="46">
        <f>J31+K31</f>
        <v>0</v>
      </c>
      <c r="K32" s="47"/>
      <c r="L32" s="46">
        <f>L31+M31</f>
        <v>2107710098.0000014</v>
      </c>
      <c r="M32" s="50"/>
      <c r="N32" s="19">
        <f>B32+D32+F32+H32+J32</f>
        <v>2107710098.0000014</v>
      </c>
      <c r="P32" s="5" t="s">
        <v>0</v>
      </c>
      <c r="Q32" s="46">
        <f>Q31+R31</f>
        <v>263254</v>
      </c>
      <c r="R32" s="47"/>
      <c r="S32" s="46">
        <f>S31+T31</f>
        <v>34584</v>
      </c>
      <c r="T32" s="47"/>
      <c r="U32" s="46">
        <f>U31+V31</f>
        <v>31372</v>
      </c>
      <c r="V32" s="47"/>
      <c r="W32" s="46">
        <f>W31+X31</f>
        <v>65955</v>
      </c>
      <c r="X32" s="47"/>
      <c r="Y32" s="46">
        <f>Y31+Z31</f>
        <v>12482</v>
      </c>
      <c r="Z32" s="47"/>
      <c r="AA32" s="46">
        <f>AA31+AB31</f>
        <v>407647</v>
      </c>
      <c r="AB32" s="47"/>
      <c r="AC32" s="20">
        <f>Q32+S32+U32+W32+Y32</f>
        <v>407647</v>
      </c>
      <c r="AE32" s="5" t="s">
        <v>0</v>
      </c>
      <c r="AF32" s="48">
        <f>IFERROR(B32/Q32,"N.A.")</f>
        <v>5549.1807721820041</v>
      </c>
      <c r="AG32" s="49"/>
      <c r="AH32" s="48">
        <f>IFERROR(D32/S32,"N.A.")</f>
        <v>5415.8924647235735</v>
      </c>
      <c r="AI32" s="49"/>
      <c r="AJ32" s="48">
        <f>IFERROR(F32/U32,"N.A.")</f>
        <v>7048.7164350376124</v>
      </c>
      <c r="AK32" s="49"/>
      <c r="AL32" s="48">
        <f>IFERROR(H32/W32,"N.A.")</f>
        <v>3615.048229853689</v>
      </c>
      <c r="AM32" s="49"/>
      <c r="AN32" s="48">
        <f>IFERROR(J32/Y32,"N.A.")</f>
        <v>0</v>
      </c>
      <c r="AO32" s="49"/>
      <c r="AP32" s="48">
        <f>IFERROR(L32/AA32,"N.A.")</f>
        <v>5170.4295579263462</v>
      </c>
      <c r="AQ32" s="49"/>
      <c r="AR32" s="17">
        <f>IFERROR(N32/AC32, "N.A.")</f>
        <v>5170.4295579263462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21780685</v>
      </c>
      <c r="C39" s="2"/>
      <c r="D39" s="2">
        <v>1969615</v>
      </c>
      <c r="E39" s="2"/>
      <c r="F39" s="2">
        <v>13454309.999999998</v>
      </c>
      <c r="G39" s="2"/>
      <c r="H39" s="2">
        <v>77016639</v>
      </c>
      <c r="I39" s="2"/>
      <c r="J39" s="2">
        <v>0</v>
      </c>
      <c r="K39" s="2"/>
      <c r="L39" s="1">
        <f t="shared" ref="L39:M42" si="26">B39+D39+F39+H39+J39</f>
        <v>114221249</v>
      </c>
      <c r="M39" s="13">
        <f t="shared" si="26"/>
        <v>0</v>
      </c>
      <c r="N39" s="14">
        <f>L39+M39</f>
        <v>114221249</v>
      </c>
      <c r="P39" s="3" t="s">
        <v>12</v>
      </c>
      <c r="Q39" s="2">
        <v>7800</v>
      </c>
      <c r="R39" s="2">
        <v>0</v>
      </c>
      <c r="S39" s="2">
        <v>810</v>
      </c>
      <c r="T39" s="2">
        <v>0</v>
      </c>
      <c r="U39" s="2">
        <v>3004</v>
      </c>
      <c r="V39" s="2">
        <v>0</v>
      </c>
      <c r="W39" s="2">
        <v>40770</v>
      </c>
      <c r="X39" s="2">
        <v>0</v>
      </c>
      <c r="Y39" s="2">
        <v>8920</v>
      </c>
      <c r="Z39" s="2">
        <v>0</v>
      </c>
      <c r="AA39" s="1">
        <f t="shared" ref="AA39:AB42" si="27">Q39+S39+U39+W39+Y39</f>
        <v>61304</v>
      </c>
      <c r="AB39" s="13">
        <f t="shared" si="27"/>
        <v>0</v>
      </c>
      <c r="AC39" s="14">
        <f>AA39+AB39</f>
        <v>61304</v>
      </c>
      <c r="AE39" s="3" t="s">
        <v>12</v>
      </c>
      <c r="AF39" s="2">
        <f t="shared" ref="AF39:AR42" si="28">IFERROR(B39/Q39, "N.A.")</f>
        <v>2792.395512820513</v>
      </c>
      <c r="AG39" s="2" t="str">
        <f t="shared" si="28"/>
        <v>N.A.</v>
      </c>
      <c r="AH39" s="2">
        <f t="shared" si="28"/>
        <v>2431.6234567901233</v>
      </c>
      <c r="AI39" s="2" t="str">
        <f t="shared" si="28"/>
        <v>N.A.</v>
      </c>
      <c r="AJ39" s="2">
        <f t="shared" si="28"/>
        <v>4478.7982689746996</v>
      </c>
      <c r="AK39" s="2" t="str">
        <f t="shared" si="28"/>
        <v>N.A.</v>
      </c>
      <c r="AL39" s="2">
        <f t="shared" si="28"/>
        <v>1889.0517292126563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1863.1940656400886</v>
      </c>
      <c r="AQ39" s="16" t="str">
        <f t="shared" si="28"/>
        <v>N.A.</v>
      </c>
      <c r="AR39" s="14">
        <f t="shared" si="28"/>
        <v>1863.1940656400886</v>
      </c>
    </row>
    <row r="40" spans="1:44" ht="15" customHeight="1" thickBot="1" x14ac:dyDescent="0.3">
      <c r="A40" s="3" t="s">
        <v>13</v>
      </c>
      <c r="B40" s="2">
        <v>66148903.999999963</v>
      </c>
      <c r="C40" s="2">
        <v>2278090</v>
      </c>
      <c r="D40" s="2">
        <v>104490</v>
      </c>
      <c r="E40" s="2"/>
      <c r="F40" s="2"/>
      <c r="G40" s="2"/>
      <c r="H40" s="2"/>
      <c r="I40" s="2"/>
      <c r="J40" s="2"/>
      <c r="K40" s="2"/>
      <c r="L40" s="1">
        <f t="shared" si="26"/>
        <v>66253393.999999963</v>
      </c>
      <c r="M40" s="13">
        <f t="shared" si="26"/>
        <v>2278090</v>
      </c>
      <c r="N40" s="14">
        <f>L40+M40</f>
        <v>68531483.99999997</v>
      </c>
      <c r="P40" s="3" t="s">
        <v>13</v>
      </c>
      <c r="Q40" s="2">
        <v>23605</v>
      </c>
      <c r="R40" s="2">
        <v>1177</v>
      </c>
      <c r="S40" s="2">
        <v>243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23848</v>
      </c>
      <c r="AB40" s="13">
        <f t="shared" si="27"/>
        <v>1177</v>
      </c>
      <c r="AC40" s="14">
        <f>AA40+AB40</f>
        <v>25025</v>
      </c>
      <c r="AE40" s="3" t="s">
        <v>13</v>
      </c>
      <c r="AF40" s="2">
        <f t="shared" si="28"/>
        <v>2802.3259478923942</v>
      </c>
      <c r="AG40" s="2">
        <f t="shared" si="28"/>
        <v>1935.5055225148683</v>
      </c>
      <c r="AH40" s="2">
        <f t="shared" si="28"/>
        <v>430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2778.1530526668889</v>
      </c>
      <c r="AQ40" s="16">
        <f t="shared" si="28"/>
        <v>1935.5055225148683</v>
      </c>
      <c r="AR40" s="14">
        <f t="shared" si="28"/>
        <v>2738.520839160838</v>
      </c>
    </row>
    <row r="41" spans="1:44" ht="15" customHeight="1" thickBot="1" x14ac:dyDescent="0.3">
      <c r="A41" s="3" t="s">
        <v>14</v>
      </c>
      <c r="B41" s="2">
        <v>113471199.99999999</v>
      </c>
      <c r="C41" s="2">
        <v>599691648</v>
      </c>
      <c r="D41" s="2">
        <v>24858744</v>
      </c>
      <c r="E41" s="2">
        <v>8456339.9999999981</v>
      </c>
      <c r="F41" s="2"/>
      <c r="G41" s="2">
        <v>37123460</v>
      </c>
      <c r="H41" s="2"/>
      <c r="I41" s="2">
        <v>23450365.000000004</v>
      </c>
      <c r="J41" s="2">
        <v>0</v>
      </c>
      <c r="K41" s="2"/>
      <c r="L41" s="1">
        <f t="shared" si="26"/>
        <v>138329944</v>
      </c>
      <c r="M41" s="13">
        <f t="shared" si="26"/>
        <v>668721813</v>
      </c>
      <c r="N41" s="14">
        <f>L41+M41</f>
        <v>807051757</v>
      </c>
      <c r="P41" s="3" t="s">
        <v>14</v>
      </c>
      <c r="Q41" s="2">
        <v>28422</v>
      </c>
      <c r="R41" s="2">
        <v>107851</v>
      </c>
      <c r="S41" s="2">
        <v>5037</v>
      </c>
      <c r="T41" s="2">
        <v>2041</v>
      </c>
      <c r="U41" s="2">
        <v>0</v>
      </c>
      <c r="V41" s="2">
        <v>6093</v>
      </c>
      <c r="W41" s="2">
        <v>0</v>
      </c>
      <c r="X41" s="2">
        <v>5294</v>
      </c>
      <c r="Y41" s="2">
        <v>9970</v>
      </c>
      <c r="Z41" s="2">
        <v>0</v>
      </c>
      <c r="AA41" s="1">
        <f t="shared" si="27"/>
        <v>43429</v>
      </c>
      <c r="AB41" s="13">
        <f t="shared" si="27"/>
        <v>121279</v>
      </c>
      <c r="AC41" s="14">
        <f>AA41+AB41</f>
        <v>164708</v>
      </c>
      <c r="AE41" s="3" t="s">
        <v>14</v>
      </c>
      <c r="AF41" s="2">
        <f t="shared" si="28"/>
        <v>3992.3721061149809</v>
      </c>
      <c r="AG41" s="2">
        <f t="shared" si="28"/>
        <v>5560.3716979907467</v>
      </c>
      <c r="AH41" s="2">
        <f t="shared" si="28"/>
        <v>4935.2281119714116</v>
      </c>
      <c r="AI41" s="2">
        <f t="shared" si="28"/>
        <v>4143.2337089661924</v>
      </c>
      <c r="AJ41" s="2" t="str">
        <f t="shared" si="28"/>
        <v>N.A.</v>
      </c>
      <c r="AK41" s="2">
        <f t="shared" si="28"/>
        <v>6092.8048580338091</v>
      </c>
      <c r="AL41" s="2" t="str">
        <f t="shared" si="28"/>
        <v>N.A.</v>
      </c>
      <c r="AM41" s="2">
        <f t="shared" si="28"/>
        <v>4429.6118247072163</v>
      </c>
      <c r="AN41" s="2">
        <f t="shared" si="28"/>
        <v>0</v>
      </c>
      <c r="AO41" s="2" t="str">
        <f t="shared" si="28"/>
        <v>N.A.</v>
      </c>
      <c r="AP41" s="15">
        <f t="shared" si="28"/>
        <v>3185.1975408137419</v>
      </c>
      <c r="AQ41" s="16">
        <f t="shared" si="28"/>
        <v>5513.9126559420838</v>
      </c>
      <c r="AR41" s="14">
        <f t="shared" si="28"/>
        <v>4899.8940974330326</v>
      </c>
    </row>
    <row r="42" spans="1:44" ht="15" customHeight="1" thickBot="1" x14ac:dyDescent="0.3">
      <c r="A42" s="3" t="s">
        <v>15</v>
      </c>
      <c r="B42" s="2">
        <v>1231950</v>
      </c>
      <c r="C42" s="2"/>
      <c r="D42" s="2"/>
      <c r="E42" s="2"/>
      <c r="F42" s="2"/>
      <c r="G42" s="2"/>
      <c r="H42" s="2">
        <v>79212.000000000015</v>
      </c>
      <c r="I42" s="2"/>
      <c r="J42" s="2">
        <v>0</v>
      </c>
      <c r="K42" s="2"/>
      <c r="L42" s="1">
        <f t="shared" si="26"/>
        <v>1311162</v>
      </c>
      <c r="M42" s="13">
        <f t="shared" si="26"/>
        <v>0</v>
      </c>
      <c r="N42" s="14">
        <f>L42+M42</f>
        <v>1311162</v>
      </c>
      <c r="P42" s="3" t="s">
        <v>15</v>
      </c>
      <c r="Q42" s="2">
        <v>285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391</v>
      </c>
      <c r="X42" s="2">
        <v>0</v>
      </c>
      <c r="Y42" s="2">
        <v>1443</v>
      </c>
      <c r="Z42" s="2">
        <v>0</v>
      </c>
      <c r="AA42" s="1">
        <f t="shared" si="27"/>
        <v>2119</v>
      </c>
      <c r="AB42" s="13">
        <f t="shared" si="27"/>
        <v>0</v>
      </c>
      <c r="AC42" s="14">
        <f>AA42+AB42</f>
        <v>2119</v>
      </c>
      <c r="AE42" s="3" t="s">
        <v>15</v>
      </c>
      <c r="AF42" s="2">
        <f t="shared" si="28"/>
        <v>4322.6315789473683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202.58823529411768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618.76451156205758</v>
      </c>
      <c r="AQ42" s="16" t="str">
        <f t="shared" si="28"/>
        <v>N.A.</v>
      </c>
      <c r="AR42" s="14">
        <f t="shared" si="28"/>
        <v>618.76451156205758</v>
      </c>
    </row>
    <row r="43" spans="1:44" ht="15" customHeight="1" thickBot="1" x14ac:dyDescent="0.3">
      <c r="A43" s="4" t="s">
        <v>16</v>
      </c>
      <c r="B43" s="2">
        <f t="shared" ref="B43:K43" si="29">SUM(B39:B42)</f>
        <v>202632738.99999994</v>
      </c>
      <c r="C43" s="2">
        <f t="shared" si="29"/>
        <v>601969738</v>
      </c>
      <c r="D43" s="2">
        <f t="shared" si="29"/>
        <v>26932849</v>
      </c>
      <c r="E43" s="2">
        <f t="shared" si="29"/>
        <v>8456339.9999999981</v>
      </c>
      <c r="F43" s="2">
        <f t="shared" si="29"/>
        <v>13454309.999999998</v>
      </c>
      <c r="G43" s="2">
        <f t="shared" si="29"/>
        <v>37123460</v>
      </c>
      <c r="H43" s="2">
        <f t="shared" si="29"/>
        <v>77095851</v>
      </c>
      <c r="I43" s="2">
        <f t="shared" si="29"/>
        <v>23450365.000000004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320115748.99999994</v>
      </c>
      <c r="M43" s="13">
        <f t="shared" ref="M43" si="31">C43+E43+G43+I43+K43</f>
        <v>670999903</v>
      </c>
      <c r="N43" s="18">
        <f>L43+M43</f>
        <v>991115652</v>
      </c>
      <c r="P43" s="4" t="s">
        <v>16</v>
      </c>
      <c r="Q43" s="2">
        <f t="shared" ref="Q43:Z43" si="32">SUM(Q39:Q42)</f>
        <v>60112</v>
      </c>
      <c r="R43" s="2">
        <f t="shared" si="32"/>
        <v>109028</v>
      </c>
      <c r="S43" s="2">
        <f t="shared" si="32"/>
        <v>6090</v>
      </c>
      <c r="T43" s="2">
        <f t="shared" si="32"/>
        <v>2041</v>
      </c>
      <c r="U43" s="2">
        <f t="shared" si="32"/>
        <v>3004</v>
      </c>
      <c r="V43" s="2">
        <f t="shared" si="32"/>
        <v>6093</v>
      </c>
      <c r="W43" s="2">
        <f t="shared" si="32"/>
        <v>41161</v>
      </c>
      <c r="X43" s="2">
        <f t="shared" si="32"/>
        <v>5294</v>
      </c>
      <c r="Y43" s="2">
        <f t="shared" si="32"/>
        <v>20333</v>
      </c>
      <c r="Z43" s="2">
        <f t="shared" si="32"/>
        <v>0</v>
      </c>
      <c r="AA43" s="1">
        <f t="shared" ref="AA43" si="33">Q43+S43+U43+W43+Y43</f>
        <v>130700</v>
      </c>
      <c r="AB43" s="13">
        <f t="shared" ref="AB43" si="34">R43+T43+V43+X43+Z43</f>
        <v>122456</v>
      </c>
      <c r="AC43" s="18">
        <f>AA43+AB43</f>
        <v>253156</v>
      </c>
      <c r="AE43" s="4" t="s">
        <v>16</v>
      </c>
      <c r="AF43" s="2">
        <f t="shared" ref="AF43:AO43" si="35">IFERROR(B43/Q43, "N.A.")</f>
        <v>3370.9199327921206</v>
      </c>
      <c r="AG43" s="2">
        <f t="shared" si="35"/>
        <v>5521.2398466448985</v>
      </c>
      <c r="AH43" s="2">
        <f t="shared" si="35"/>
        <v>4422.4711001642036</v>
      </c>
      <c r="AI43" s="2">
        <f t="shared" si="35"/>
        <v>4143.2337089661924</v>
      </c>
      <c r="AJ43" s="2">
        <f t="shared" si="35"/>
        <v>4478.7982689746996</v>
      </c>
      <c r="AK43" s="2">
        <f t="shared" si="35"/>
        <v>6092.8048580338091</v>
      </c>
      <c r="AL43" s="2">
        <f t="shared" si="35"/>
        <v>1873.0315347051821</v>
      </c>
      <c r="AM43" s="2">
        <f t="shared" si="35"/>
        <v>4429.6118247072163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2449.2406197398618</v>
      </c>
      <c r="AQ43" s="16">
        <f t="shared" ref="AQ43" si="37">IFERROR(M43/AB43, "N.A.")</f>
        <v>5479.5183821127584</v>
      </c>
      <c r="AR43" s="14">
        <f t="shared" ref="AR43" si="38">IFERROR(N43/AC43, "N.A.")</f>
        <v>3915.0391537233959</v>
      </c>
    </row>
    <row r="44" spans="1:44" ht="15" customHeight="1" thickBot="1" x14ac:dyDescent="0.3">
      <c r="A44" s="5" t="s">
        <v>0</v>
      </c>
      <c r="B44" s="46">
        <f>B43+C43</f>
        <v>804602477</v>
      </c>
      <c r="C44" s="47"/>
      <c r="D44" s="46">
        <f>D43+E43</f>
        <v>35389189</v>
      </c>
      <c r="E44" s="47"/>
      <c r="F44" s="46">
        <f>F43+G43</f>
        <v>50577770</v>
      </c>
      <c r="G44" s="47"/>
      <c r="H44" s="46">
        <f>H43+I43</f>
        <v>100546216</v>
      </c>
      <c r="I44" s="47"/>
      <c r="J44" s="46">
        <f>J43+K43</f>
        <v>0</v>
      </c>
      <c r="K44" s="47"/>
      <c r="L44" s="46">
        <f>L43+M43</f>
        <v>991115652</v>
      </c>
      <c r="M44" s="50"/>
      <c r="N44" s="19">
        <f>B44+D44+F44+H44+J44</f>
        <v>991115652</v>
      </c>
      <c r="P44" s="5" t="s">
        <v>0</v>
      </c>
      <c r="Q44" s="46">
        <f>Q43+R43</f>
        <v>169140</v>
      </c>
      <c r="R44" s="47"/>
      <c r="S44" s="46">
        <f>S43+T43</f>
        <v>8131</v>
      </c>
      <c r="T44" s="47"/>
      <c r="U44" s="46">
        <f>U43+V43</f>
        <v>9097</v>
      </c>
      <c r="V44" s="47"/>
      <c r="W44" s="46">
        <f>W43+X43</f>
        <v>46455</v>
      </c>
      <c r="X44" s="47"/>
      <c r="Y44" s="46">
        <f>Y43+Z43</f>
        <v>20333</v>
      </c>
      <c r="Z44" s="47"/>
      <c r="AA44" s="46">
        <f>AA43+AB43</f>
        <v>253156</v>
      </c>
      <c r="AB44" s="50"/>
      <c r="AC44" s="19">
        <f>Q44+S44+U44+W44+Y44</f>
        <v>253156</v>
      </c>
      <c r="AE44" s="5" t="s">
        <v>0</v>
      </c>
      <c r="AF44" s="48">
        <f>IFERROR(B44/Q44,"N.A.")</f>
        <v>4757.0206751803244</v>
      </c>
      <c r="AG44" s="49"/>
      <c r="AH44" s="48">
        <f>IFERROR(D44/S44,"N.A.")</f>
        <v>4352.3784282376091</v>
      </c>
      <c r="AI44" s="49"/>
      <c r="AJ44" s="48">
        <f>IFERROR(F44/U44,"N.A.")</f>
        <v>5559.8296141585142</v>
      </c>
      <c r="AK44" s="49"/>
      <c r="AL44" s="48">
        <f>IFERROR(H44/W44,"N.A.")</f>
        <v>2164.3787751587556</v>
      </c>
      <c r="AM44" s="49"/>
      <c r="AN44" s="48">
        <f>IFERROR(J44/Y44,"N.A.")</f>
        <v>0</v>
      </c>
      <c r="AO44" s="49"/>
      <c r="AP44" s="48">
        <f>IFERROR(L44/AA44,"N.A.")</f>
        <v>3915.0391537233959</v>
      </c>
      <c r="AQ44" s="49"/>
      <c r="AR44" s="17">
        <f>IFERROR(N44/AC44, "N.A.")</f>
        <v>3915.0391537233959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3889349.9999999995</v>
      </c>
      <c r="C15" s="2"/>
      <c r="D15" s="2">
        <v>1093500</v>
      </c>
      <c r="E15" s="2"/>
      <c r="F15" s="2">
        <v>5794870</v>
      </c>
      <c r="G15" s="2"/>
      <c r="H15" s="2">
        <v>7956166.9999999991</v>
      </c>
      <c r="I15" s="2"/>
      <c r="J15" s="2">
        <v>0</v>
      </c>
      <c r="K15" s="2"/>
      <c r="L15" s="1">
        <f t="shared" ref="L15:M18" si="0">B15+D15+F15+H15+J15</f>
        <v>18733887</v>
      </c>
      <c r="M15" s="13">
        <f t="shared" si="0"/>
        <v>0</v>
      </c>
      <c r="N15" s="14">
        <f>L15+M15</f>
        <v>18733887</v>
      </c>
      <c r="P15" s="3" t="s">
        <v>12</v>
      </c>
      <c r="Q15" s="2">
        <v>1484</v>
      </c>
      <c r="R15" s="2">
        <v>0</v>
      </c>
      <c r="S15" s="2">
        <v>243</v>
      </c>
      <c r="T15" s="2">
        <v>0</v>
      </c>
      <c r="U15" s="2">
        <v>1271</v>
      </c>
      <c r="V15" s="2">
        <v>0</v>
      </c>
      <c r="W15" s="2">
        <v>4109</v>
      </c>
      <c r="X15" s="2">
        <v>0</v>
      </c>
      <c r="Y15" s="2">
        <v>712</v>
      </c>
      <c r="Z15" s="2">
        <v>0</v>
      </c>
      <c r="AA15" s="1">
        <f t="shared" ref="AA15:AB18" si="1">Q15+S15+U15+W15+Y15</f>
        <v>7819</v>
      </c>
      <c r="AB15" s="13">
        <f t="shared" si="1"/>
        <v>0</v>
      </c>
      <c r="AC15" s="14">
        <f>AA15+AB15</f>
        <v>7819</v>
      </c>
      <c r="AE15" s="3" t="s">
        <v>12</v>
      </c>
      <c r="AF15" s="2">
        <f t="shared" ref="AF15:AR18" si="2">IFERROR(B15/Q15, "N.A.")</f>
        <v>2620.8557951482476</v>
      </c>
      <c r="AG15" s="2" t="str">
        <f t="shared" si="2"/>
        <v>N.A.</v>
      </c>
      <c r="AH15" s="2">
        <f t="shared" si="2"/>
        <v>4500</v>
      </c>
      <c r="AI15" s="2" t="str">
        <f t="shared" si="2"/>
        <v>N.A.</v>
      </c>
      <c r="AJ15" s="2">
        <f t="shared" si="2"/>
        <v>4559.2997639653813</v>
      </c>
      <c r="AK15" s="2" t="str">
        <f t="shared" si="2"/>
        <v>N.A.</v>
      </c>
      <c r="AL15" s="2">
        <f t="shared" si="2"/>
        <v>1936.2781698710146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2395.9441105000637</v>
      </c>
      <c r="AQ15" s="16" t="str">
        <f t="shared" si="2"/>
        <v>N.A.</v>
      </c>
      <c r="AR15" s="14">
        <f t="shared" si="2"/>
        <v>2395.9441105000637</v>
      </c>
    </row>
    <row r="16" spans="1:44" ht="15" customHeight="1" thickBot="1" x14ac:dyDescent="0.3">
      <c r="A16" s="3" t="s">
        <v>13</v>
      </c>
      <c r="B16" s="2">
        <v>1124484</v>
      </c>
      <c r="C16" s="2">
        <v>290680</v>
      </c>
      <c r="D16" s="2">
        <v>104490</v>
      </c>
      <c r="E16" s="2"/>
      <c r="F16" s="2"/>
      <c r="G16" s="2"/>
      <c r="H16" s="2"/>
      <c r="I16" s="2"/>
      <c r="J16" s="2"/>
      <c r="K16" s="2"/>
      <c r="L16" s="1">
        <f t="shared" si="0"/>
        <v>1228974</v>
      </c>
      <c r="M16" s="13">
        <f t="shared" si="0"/>
        <v>290680</v>
      </c>
      <c r="N16" s="14">
        <f>L16+M16</f>
        <v>1519654</v>
      </c>
      <c r="P16" s="3" t="s">
        <v>13</v>
      </c>
      <c r="Q16" s="2">
        <v>1126</v>
      </c>
      <c r="R16" s="2">
        <v>169</v>
      </c>
      <c r="S16" s="2">
        <v>243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1369</v>
      </c>
      <c r="AB16" s="13">
        <f t="shared" si="1"/>
        <v>169</v>
      </c>
      <c r="AC16" s="14">
        <f>AA16+AB16</f>
        <v>1538</v>
      </c>
      <c r="AE16" s="3" t="s">
        <v>13</v>
      </c>
      <c r="AF16" s="2">
        <f t="shared" si="2"/>
        <v>998.65364120781533</v>
      </c>
      <c r="AG16" s="2">
        <f t="shared" si="2"/>
        <v>1720</v>
      </c>
      <c r="AH16" s="2">
        <f t="shared" si="2"/>
        <v>430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897.71658144631112</v>
      </c>
      <c r="AQ16" s="16">
        <f t="shared" si="2"/>
        <v>1720</v>
      </c>
      <c r="AR16" s="14">
        <f t="shared" si="2"/>
        <v>988.07152145643693</v>
      </c>
    </row>
    <row r="17" spans="1:44" ht="15" customHeight="1" thickBot="1" x14ac:dyDescent="0.3">
      <c r="A17" s="3" t="s">
        <v>14</v>
      </c>
      <c r="B17" s="2">
        <v>15037258.999999998</v>
      </c>
      <c r="C17" s="2">
        <v>76072067</v>
      </c>
      <c r="D17" s="2">
        <v>5825799.9999999991</v>
      </c>
      <c r="E17" s="2">
        <v>626940</v>
      </c>
      <c r="F17" s="2"/>
      <c r="G17" s="2">
        <v>4426703</v>
      </c>
      <c r="H17" s="2"/>
      <c r="I17" s="2">
        <v>4445280</v>
      </c>
      <c r="J17" s="2">
        <v>0</v>
      </c>
      <c r="K17" s="2"/>
      <c r="L17" s="1">
        <f t="shared" si="0"/>
        <v>20863058.999999996</v>
      </c>
      <c r="M17" s="13">
        <f t="shared" si="0"/>
        <v>85570990</v>
      </c>
      <c r="N17" s="14">
        <f>L17+M17</f>
        <v>106434049</v>
      </c>
      <c r="P17" s="3" t="s">
        <v>14</v>
      </c>
      <c r="Q17" s="2">
        <v>5682</v>
      </c>
      <c r="R17" s="2">
        <v>11306</v>
      </c>
      <c r="S17" s="2">
        <v>1458</v>
      </c>
      <c r="T17" s="2">
        <v>243</v>
      </c>
      <c r="U17" s="2">
        <v>0</v>
      </c>
      <c r="V17" s="2">
        <v>392</v>
      </c>
      <c r="W17" s="2">
        <v>0</v>
      </c>
      <c r="X17" s="2">
        <v>1395</v>
      </c>
      <c r="Y17" s="2">
        <v>1596</v>
      </c>
      <c r="Z17" s="2">
        <v>0</v>
      </c>
      <c r="AA17" s="1">
        <f t="shared" si="1"/>
        <v>8736</v>
      </c>
      <c r="AB17" s="13">
        <f t="shared" si="1"/>
        <v>13336</v>
      </c>
      <c r="AC17" s="14">
        <f>AA17+AB17</f>
        <v>22072</v>
      </c>
      <c r="AE17" s="3" t="s">
        <v>14</v>
      </c>
      <c r="AF17" s="2">
        <f t="shared" si="2"/>
        <v>2646.4728968672998</v>
      </c>
      <c r="AG17" s="2">
        <f t="shared" si="2"/>
        <v>6728.4686891915799</v>
      </c>
      <c r="AH17" s="2">
        <f t="shared" si="2"/>
        <v>3995.7475994513024</v>
      </c>
      <c r="AI17" s="2">
        <f t="shared" si="2"/>
        <v>2580</v>
      </c>
      <c r="AJ17" s="2" t="str">
        <f t="shared" si="2"/>
        <v>N.A.</v>
      </c>
      <c r="AK17" s="2">
        <f t="shared" si="2"/>
        <v>11292.609693877552</v>
      </c>
      <c r="AL17" s="2" t="str">
        <f t="shared" si="2"/>
        <v>N.A.</v>
      </c>
      <c r="AM17" s="2">
        <f t="shared" si="2"/>
        <v>3186.5806451612902</v>
      </c>
      <c r="AN17" s="2">
        <f t="shared" si="2"/>
        <v>0</v>
      </c>
      <c r="AO17" s="2" t="str">
        <f t="shared" si="2"/>
        <v>N.A.</v>
      </c>
      <c r="AP17" s="15">
        <f t="shared" si="2"/>
        <v>2388.1706730769229</v>
      </c>
      <c r="AQ17" s="16">
        <f t="shared" si="2"/>
        <v>6416.5409418116378</v>
      </c>
      <c r="AR17" s="14">
        <f t="shared" si="2"/>
        <v>4822.1298024646612</v>
      </c>
    </row>
    <row r="18" spans="1:44" ht="15" customHeight="1" thickBot="1" x14ac:dyDescent="0.3">
      <c r="A18" s="3" t="s">
        <v>15</v>
      </c>
      <c r="B18" s="2">
        <v>1640622</v>
      </c>
      <c r="C18" s="2">
        <v>196080</v>
      </c>
      <c r="D18" s="2"/>
      <c r="E18" s="2"/>
      <c r="F18" s="2"/>
      <c r="G18" s="2">
        <v>259336.00000000003</v>
      </c>
      <c r="H18" s="2">
        <v>75759</v>
      </c>
      <c r="I18" s="2"/>
      <c r="J18" s="2">
        <v>0</v>
      </c>
      <c r="K18" s="2"/>
      <c r="L18" s="1">
        <f t="shared" si="0"/>
        <v>1716381</v>
      </c>
      <c r="M18" s="13">
        <f t="shared" si="0"/>
        <v>455416</v>
      </c>
      <c r="N18" s="14">
        <f>L18+M18</f>
        <v>2171797</v>
      </c>
      <c r="P18" s="3" t="s">
        <v>15</v>
      </c>
      <c r="Q18" s="2">
        <v>573</v>
      </c>
      <c r="R18" s="2">
        <v>57</v>
      </c>
      <c r="S18" s="2">
        <v>0</v>
      </c>
      <c r="T18" s="2">
        <v>0</v>
      </c>
      <c r="U18" s="2">
        <v>0</v>
      </c>
      <c r="V18" s="2">
        <v>231</v>
      </c>
      <c r="W18" s="2">
        <v>4392</v>
      </c>
      <c r="X18" s="2">
        <v>0</v>
      </c>
      <c r="Y18" s="2">
        <v>977</v>
      </c>
      <c r="Z18" s="2">
        <v>0</v>
      </c>
      <c r="AA18" s="1">
        <f t="shared" si="1"/>
        <v>5942</v>
      </c>
      <c r="AB18" s="13">
        <f t="shared" si="1"/>
        <v>288</v>
      </c>
      <c r="AC18" s="18">
        <f>AA18+AB18</f>
        <v>6230</v>
      </c>
      <c r="AE18" s="3" t="s">
        <v>15</v>
      </c>
      <c r="AF18" s="2">
        <f t="shared" si="2"/>
        <v>2863.2146596858638</v>
      </c>
      <c r="AG18" s="2">
        <f t="shared" si="2"/>
        <v>3440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1122.6666666666667</v>
      </c>
      <c r="AL18" s="2">
        <f t="shared" si="2"/>
        <v>17.249316939890711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288.85577246718276</v>
      </c>
      <c r="AQ18" s="16">
        <f t="shared" si="2"/>
        <v>1581.3055555555557</v>
      </c>
      <c r="AR18" s="14">
        <f t="shared" si="2"/>
        <v>348.60304975922952</v>
      </c>
    </row>
    <row r="19" spans="1:44" ht="15" customHeight="1" thickBot="1" x14ac:dyDescent="0.3">
      <c r="A19" s="4" t="s">
        <v>16</v>
      </c>
      <c r="B19" s="2">
        <f t="shared" ref="B19:K19" si="3">SUM(B15:B18)</f>
        <v>21691715</v>
      </c>
      <c r="C19" s="2">
        <f t="shared" si="3"/>
        <v>76558827</v>
      </c>
      <c r="D19" s="2">
        <f t="shared" si="3"/>
        <v>7023789.9999999991</v>
      </c>
      <c r="E19" s="2">
        <f t="shared" si="3"/>
        <v>626940</v>
      </c>
      <c r="F19" s="2">
        <f t="shared" si="3"/>
        <v>5794870</v>
      </c>
      <c r="G19" s="2">
        <f t="shared" si="3"/>
        <v>4686039</v>
      </c>
      <c r="H19" s="2">
        <f t="shared" si="3"/>
        <v>8031925.9999999991</v>
      </c>
      <c r="I19" s="2">
        <f t="shared" si="3"/>
        <v>4445280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42542301</v>
      </c>
      <c r="M19" s="13">
        <f t="shared" ref="M19" si="5">C19+E19+G19+I19+K19</f>
        <v>86317086</v>
      </c>
      <c r="N19" s="18">
        <f>L19+M19</f>
        <v>128859387</v>
      </c>
      <c r="P19" s="4" t="s">
        <v>16</v>
      </c>
      <c r="Q19" s="2">
        <f t="shared" ref="Q19:Z19" si="6">SUM(Q15:Q18)</f>
        <v>8865</v>
      </c>
      <c r="R19" s="2">
        <f t="shared" si="6"/>
        <v>11532</v>
      </c>
      <c r="S19" s="2">
        <f t="shared" si="6"/>
        <v>1944</v>
      </c>
      <c r="T19" s="2">
        <f t="shared" si="6"/>
        <v>243</v>
      </c>
      <c r="U19" s="2">
        <f t="shared" si="6"/>
        <v>1271</v>
      </c>
      <c r="V19" s="2">
        <f t="shared" si="6"/>
        <v>623</v>
      </c>
      <c r="W19" s="2">
        <f t="shared" si="6"/>
        <v>8501</v>
      </c>
      <c r="X19" s="2">
        <f t="shared" si="6"/>
        <v>1395</v>
      </c>
      <c r="Y19" s="2">
        <f t="shared" si="6"/>
        <v>3285</v>
      </c>
      <c r="Z19" s="2">
        <f t="shared" si="6"/>
        <v>0</v>
      </c>
      <c r="AA19" s="1">
        <f t="shared" ref="AA19" si="7">Q19+S19+U19+W19+Y19</f>
        <v>23866</v>
      </c>
      <c r="AB19" s="13">
        <f t="shared" ref="AB19" si="8">R19+T19+V19+X19+Z19</f>
        <v>13793</v>
      </c>
      <c r="AC19" s="14">
        <f>AA19+AB19</f>
        <v>37659</v>
      </c>
      <c r="AE19" s="4" t="s">
        <v>16</v>
      </c>
      <c r="AF19" s="2">
        <f t="shared" ref="AF19:AO19" si="9">IFERROR(B19/Q19, "N.A.")</f>
        <v>2446.8939650310208</v>
      </c>
      <c r="AG19" s="2">
        <f t="shared" si="9"/>
        <v>6638.8160770031218</v>
      </c>
      <c r="AH19" s="2">
        <f t="shared" si="9"/>
        <v>3613.0606995884768</v>
      </c>
      <c r="AI19" s="2">
        <f t="shared" si="9"/>
        <v>2580</v>
      </c>
      <c r="AJ19" s="2">
        <f t="shared" si="9"/>
        <v>4559.2997639653813</v>
      </c>
      <c r="AK19" s="2">
        <f t="shared" si="9"/>
        <v>7521.7319422150886</v>
      </c>
      <c r="AL19" s="2">
        <f t="shared" si="9"/>
        <v>944.82131513939521</v>
      </c>
      <c r="AM19" s="2">
        <f t="shared" si="9"/>
        <v>3186.5806451612902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1782.5484371071818</v>
      </c>
      <c r="AQ19" s="16">
        <f t="shared" ref="AQ19" si="11">IFERROR(M19/AB19, "N.A.")</f>
        <v>6258.0356702675272</v>
      </c>
      <c r="AR19" s="14">
        <f t="shared" ref="AR19" si="12">IFERROR(N19/AC19, "N.A.")</f>
        <v>3421.7421333545767</v>
      </c>
    </row>
    <row r="20" spans="1:44" ht="15" customHeight="1" thickBot="1" x14ac:dyDescent="0.3">
      <c r="A20" s="5" t="s">
        <v>0</v>
      </c>
      <c r="B20" s="46">
        <f>B19+C19</f>
        <v>98250542</v>
      </c>
      <c r="C20" s="47"/>
      <c r="D20" s="46">
        <f>D19+E19</f>
        <v>7650729.9999999991</v>
      </c>
      <c r="E20" s="47"/>
      <c r="F20" s="46">
        <f>F19+G19</f>
        <v>10480909</v>
      </c>
      <c r="G20" s="47"/>
      <c r="H20" s="46">
        <f>H19+I19</f>
        <v>12477206</v>
      </c>
      <c r="I20" s="47"/>
      <c r="J20" s="46">
        <f>J19+K19</f>
        <v>0</v>
      </c>
      <c r="K20" s="47"/>
      <c r="L20" s="46">
        <f>L19+M19</f>
        <v>128859387</v>
      </c>
      <c r="M20" s="50"/>
      <c r="N20" s="19">
        <f>B20+D20+F20+H20+J20</f>
        <v>128859387</v>
      </c>
      <c r="P20" s="5" t="s">
        <v>0</v>
      </c>
      <c r="Q20" s="46">
        <f>Q19+R19</f>
        <v>20397</v>
      </c>
      <c r="R20" s="47"/>
      <c r="S20" s="46">
        <f>S19+T19</f>
        <v>2187</v>
      </c>
      <c r="T20" s="47"/>
      <c r="U20" s="46">
        <f>U19+V19</f>
        <v>1894</v>
      </c>
      <c r="V20" s="47"/>
      <c r="W20" s="46">
        <f>W19+X19</f>
        <v>9896</v>
      </c>
      <c r="X20" s="47"/>
      <c r="Y20" s="46">
        <f>Y19+Z19</f>
        <v>3285</v>
      </c>
      <c r="Z20" s="47"/>
      <c r="AA20" s="46">
        <f>AA19+AB19</f>
        <v>37659</v>
      </c>
      <c r="AB20" s="47"/>
      <c r="AC20" s="20">
        <f>Q20+S20+U20+W20+Y20</f>
        <v>37659</v>
      </c>
      <c r="AE20" s="5" t="s">
        <v>0</v>
      </c>
      <c r="AF20" s="48">
        <f>IFERROR(B20/Q20,"N.A.")</f>
        <v>4816.9114085404717</v>
      </c>
      <c r="AG20" s="49"/>
      <c r="AH20" s="48">
        <f>IFERROR(D20/S20,"N.A.")</f>
        <v>3498.2761774119795</v>
      </c>
      <c r="AI20" s="49"/>
      <c r="AJ20" s="48">
        <f>IFERROR(F20/U20,"N.A.")</f>
        <v>5533.7428722280883</v>
      </c>
      <c r="AK20" s="49"/>
      <c r="AL20" s="48">
        <f>IFERROR(H20/W20,"N.A.")</f>
        <v>1260.8332659660468</v>
      </c>
      <c r="AM20" s="49"/>
      <c r="AN20" s="48">
        <f>IFERROR(J20/Y20,"N.A.")</f>
        <v>0</v>
      </c>
      <c r="AO20" s="49"/>
      <c r="AP20" s="48">
        <f>IFERROR(L20/AA20,"N.A.")</f>
        <v>3421.7421333545767</v>
      </c>
      <c r="AQ20" s="49"/>
      <c r="AR20" s="17">
        <f>IFERROR(N20/AC20, "N.A.")</f>
        <v>3421.7421333545767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3541910</v>
      </c>
      <c r="C27" s="2"/>
      <c r="D27" s="2">
        <v>1093500</v>
      </c>
      <c r="E27" s="2"/>
      <c r="F27" s="2">
        <v>5794870</v>
      </c>
      <c r="G27" s="2"/>
      <c r="H27" s="2">
        <v>2272818</v>
      </c>
      <c r="I27" s="2"/>
      <c r="J27" s="2">
        <v>0</v>
      </c>
      <c r="K27" s="2"/>
      <c r="L27" s="1">
        <f t="shared" ref="L27:M30" si="13">B27+D27+F27+H27+J27</f>
        <v>12703098</v>
      </c>
      <c r="M27" s="13">
        <f t="shared" si="13"/>
        <v>0</v>
      </c>
      <c r="N27" s="14">
        <f>L27+M27</f>
        <v>12703098</v>
      </c>
      <c r="P27" s="3" t="s">
        <v>12</v>
      </c>
      <c r="Q27" s="2">
        <v>1298</v>
      </c>
      <c r="R27" s="2">
        <v>0</v>
      </c>
      <c r="S27" s="2">
        <v>243</v>
      </c>
      <c r="T27" s="2">
        <v>0</v>
      </c>
      <c r="U27" s="2">
        <v>1271</v>
      </c>
      <c r="V27" s="2">
        <v>0</v>
      </c>
      <c r="W27" s="2">
        <v>1390</v>
      </c>
      <c r="X27" s="2">
        <v>0</v>
      </c>
      <c r="Y27" s="2">
        <v>226</v>
      </c>
      <c r="Z27" s="2">
        <v>0</v>
      </c>
      <c r="AA27" s="1">
        <f t="shared" ref="AA27:AB30" si="14">Q27+S27+U27+W27+Y27</f>
        <v>4428</v>
      </c>
      <c r="AB27" s="13">
        <f t="shared" si="14"/>
        <v>0</v>
      </c>
      <c r="AC27" s="14">
        <f>AA27+AB27</f>
        <v>4428</v>
      </c>
      <c r="AE27" s="3" t="s">
        <v>12</v>
      </c>
      <c r="AF27" s="2">
        <f t="shared" ref="AF27:AR30" si="15">IFERROR(B27/Q27, "N.A.")</f>
        <v>2728.7442218798151</v>
      </c>
      <c r="AG27" s="2" t="str">
        <f t="shared" si="15"/>
        <v>N.A.</v>
      </c>
      <c r="AH27" s="2">
        <f t="shared" si="15"/>
        <v>4500</v>
      </c>
      <c r="AI27" s="2" t="str">
        <f t="shared" si="15"/>
        <v>N.A.</v>
      </c>
      <c r="AJ27" s="2">
        <f t="shared" si="15"/>
        <v>4559.2997639653813</v>
      </c>
      <c r="AK27" s="2" t="str">
        <f t="shared" si="15"/>
        <v>N.A.</v>
      </c>
      <c r="AL27" s="2">
        <f t="shared" si="15"/>
        <v>1635.1208633093524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2868.811653116531</v>
      </c>
      <c r="AQ27" s="16" t="str">
        <f t="shared" si="15"/>
        <v>N.A.</v>
      </c>
      <c r="AR27" s="14">
        <f t="shared" si="15"/>
        <v>2868.811653116531</v>
      </c>
    </row>
    <row r="28" spans="1:44" ht="15" customHeight="1" thickBot="1" x14ac:dyDescent="0.3">
      <c r="A28" s="3" t="s">
        <v>13</v>
      </c>
      <c r="B28" s="2">
        <v>145340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145340</v>
      </c>
      <c r="M28" s="13">
        <f t="shared" si="13"/>
        <v>0</v>
      </c>
      <c r="N28" s="14">
        <f>L28+M28</f>
        <v>145340</v>
      </c>
      <c r="P28" s="3" t="s">
        <v>13</v>
      </c>
      <c r="Q28" s="2">
        <v>169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169</v>
      </c>
      <c r="AB28" s="13">
        <f t="shared" si="14"/>
        <v>0</v>
      </c>
      <c r="AC28" s="14">
        <f>AA28+AB28</f>
        <v>169</v>
      </c>
      <c r="AE28" s="3" t="s">
        <v>13</v>
      </c>
      <c r="AF28" s="2">
        <f t="shared" si="15"/>
        <v>860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860</v>
      </c>
      <c r="AQ28" s="16" t="str">
        <f t="shared" si="15"/>
        <v>N.A.</v>
      </c>
      <c r="AR28" s="14">
        <f t="shared" si="15"/>
        <v>860</v>
      </c>
    </row>
    <row r="29" spans="1:44" ht="15" customHeight="1" thickBot="1" x14ac:dyDescent="0.3">
      <c r="A29" s="3" t="s">
        <v>14</v>
      </c>
      <c r="B29" s="2">
        <v>8153298</v>
      </c>
      <c r="C29" s="2">
        <v>43773900</v>
      </c>
      <c r="D29" s="2">
        <v>5825799.9999999991</v>
      </c>
      <c r="E29" s="2">
        <v>626940</v>
      </c>
      <c r="F29" s="2"/>
      <c r="G29" s="2">
        <v>4426703</v>
      </c>
      <c r="H29" s="2"/>
      <c r="I29" s="2">
        <v>2279340.0000000005</v>
      </c>
      <c r="J29" s="2">
        <v>0</v>
      </c>
      <c r="K29" s="2"/>
      <c r="L29" s="1">
        <f t="shared" si="13"/>
        <v>13979098</v>
      </c>
      <c r="M29" s="13">
        <f t="shared" si="13"/>
        <v>51106883</v>
      </c>
      <c r="N29" s="14">
        <f>L29+M29</f>
        <v>65085981</v>
      </c>
      <c r="P29" s="3" t="s">
        <v>14</v>
      </c>
      <c r="Q29" s="2">
        <v>2856</v>
      </c>
      <c r="R29" s="2">
        <v>6093</v>
      </c>
      <c r="S29" s="2">
        <v>1458</v>
      </c>
      <c r="T29" s="2">
        <v>243</v>
      </c>
      <c r="U29" s="2">
        <v>0</v>
      </c>
      <c r="V29" s="2">
        <v>392</v>
      </c>
      <c r="W29" s="2">
        <v>0</v>
      </c>
      <c r="X29" s="2">
        <v>446</v>
      </c>
      <c r="Y29" s="2">
        <v>655</v>
      </c>
      <c r="Z29" s="2">
        <v>0</v>
      </c>
      <c r="AA29" s="1">
        <f t="shared" si="14"/>
        <v>4969</v>
      </c>
      <c r="AB29" s="13">
        <f t="shared" si="14"/>
        <v>7174</v>
      </c>
      <c r="AC29" s="14">
        <f>AA29+AB29</f>
        <v>12143</v>
      </c>
      <c r="AE29" s="3" t="s">
        <v>14</v>
      </c>
      <c r="AF29" s="2">
        <f t="shared" si="15"/>
        <v>2854.796218487395</v>
      </c>
      <c r="AG29" s="2">
        <f t="shared" si="15"/>
        <v>7184.2934515017232</v>
      </c>
      <c r="AH29" s="2">
        <f t="shared" si="15"/>
        <v>3995.7475994513024</v>
      </c>
      <c r="AI29" s="2">
        <f t="shared" si="15"/>
        <v>2580</v>
      </c>
      <c r="AJ29" s="2" t="str">
        <f t="shared" si="15"/>
        <v>N.A.</v>
      </c>
      <c r="AK29" s="2">
        <f t="shared" si="15"/>
        <v>11292.609693877552</v>
      </c>
      <c r="AL29" s="2" t="str">
        <f t="shared" si="15"/>
        <v>N.A.</v>
      </c>
      <c r="AM29" s="2">
        <f t="shared" si="15"/>
        <v>5110.6278026905838</v>
      </c>
      <c r="AN29" s="2">
        <f t="shared" si="15"/>
        <v>0</v>
      </c>
      <c r="AO29" s="2" t="str">
        <f t="shared" si="15"/>
        <v>N.A.</v>
      </c>
      <c r="AP29" s="15">
        <f t="shared" si="15"/>
        <v>2813.2618233044877</v>
      </c>
      <c r="AQ29" s="16">
        <f t="shared" si="15"/>
        <v>7123.9034011708945</v>
      </c>
      <c r="AR29" s="14">
        <f t="shared" si="15"/>
        <v>5359.9589063658077</v>
      </c>
    </row>
    <row r="30" spans="1:44" ht="15" customHeight="1" thickBot="1" x14ac:dyDescent="0.3">
      <c r="A30" s="3" t="s">
        <v>15</v>
      </c>
      <c r="B30" s="2">
        <v>1566662</v>
      </c>
      <c r="C30" s="2">
        <v>196080</v>
      </c>
      <c r="D30" s="2"/>
      <c r="E30" s="2"/>
      <c r="F30" s="2"/>
      <c r="G30" s="2">
        <v>259336.00000000003</v>
      </c>
      <c r="H30" s="2">
        <v>66519.000000000015</v>
      </c>
      <c r="I30" s="2"/>
      <c r="J30" s="2">
        <v>0</v>
      </c>
      <c r="K30" s="2"/>
      <c r="L30" s="1">
        <f t="shared" si="13"/>
        <v>1633181</v>
      </c>
      <c r="M30" s="13">
        <f t="shared" si="13"/>
        <v>455416</v>
      </c>
      <c r="N30" s="14">
        <f>L30+M30</f>
        <v>2088597</v>
      </c>
      <c r="P30" s="3" t="s">
        <v>15</v>
      </c>
      <c r="Q30" s="2">
        <v>487</v>
      </c>
      <c r="R30" s="2">
        <v>57</v>
      </c>
      <c r="S30" s="2">
        <v>0</v>
      </c>
      <c r="T30" s="2">
        <v>0</v>
      </c>
      <c r="U30" s="2">
        <v>0</v>
      </c>
      <c r="V30" s="2">
        <v>231</v>
      </c>
      <c r="W30" s="2">
        <v>4315</v>
      </c>
      <c r="X30" s="2">
        <v>0</v>
      </c>
      <c r="Y30" s="2">
        <v>977</v>
      </c>
      <c r="Z30" s="2">
        <v>0</v>
      </c>
      <c r="AA30" s="1">
        <f t="shared" si="14"/>
        <v>5779</v>
      </c>
      <c r="AB30" s="13">
        <f t="shared" si="14"/>
        <v>288</v>
      </c>
      <c r="AC30" s="18">
        <f>AA30+AB30</f>
        <v>6067</v>
      </c>
      <c r="AE30" s="3" t="s">
        <v>15</v>
      </c>
      <c r="AF30" s="2">
        <f t="shared" si="15"/>
        <v>3216.9650924024641</v>
      </c>
      <c r="AG30" s="2">
        <f t="shared" si="15"/>
        <v>3440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1122.6666666666667</v>
      </c>
      <c r="AL30" s="2">
        <f t="shared" si="15"/>
        <v>15.415758980301279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282.60616023533481</v>
      </c>
      <c r="AQ30" s="16">
        <f t="shared" si="15"/>
        <v>1581.3055555555557</v>
      </c>
      <c r="AR30" s="14">
        <f t="shared" si="15"/>
        <v>344.2553156419977</v>
      </c>
    </row>
    <row r="31" spans="1:44" ht="15" customHeight="1" thickBot="1" x14ac:dyDescent="0.3">
      <c r="A31" s="4" t="s">
        <v>16</v>
      </c>
      <c r="B31" s="2">
        <f t="shared" ref="B31:K31" si="16">SUM(B27:B30)</f>
        <v>13407210</v>
      </c>
      <c r="C31" s="2">
        <f t="shared" si="16"/>
        <v>43969980</v>
      </c>
      <c r="D31" s="2">
        <f t="shared" si="16"/>
        <v>6919299.9999999991</v>
      </c>
      <c r="E31" s="2">
        <f t="shared" si="16"/>
        <v>626940</v>
      </c>
      <c r="F31" s="2">
        <f t="shared" si="16"/>
        <v>5794870</v>
      </c>
      <c r="G31" s="2">
        <f t="shared" si="16"/>
        <v>4686039</v>
      </c>
      <c r="H31" s="2">
        <f t="shared" si="16"/>
        <v>2339337</v>
      </c>
      <c r="I31" s="2">
        <f t="shared" si="16"/>
        <v>2279340.0000000005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28460717</v>
      </c>
      <c r="M31" s="13">
        <f t="shared" ref="M31" si="18">C31+E31+G31+I31+K31</f>
        <v>51562299</v>
      </c>
      <c r="N31" s="18">
        <f>L31+M31</f>
        <v>80023016</v>
      </c>
      <c r="P31" s="4" t="s">
        <v>16</v>
      </c>
      <c r="Q31" s="2">
        <f t="shared" ref="Q31:Z31" si="19">SUM(Q27:Q30)</f>
        <v>4810</v>
      </c>
      <c r="R31" s="2">
        <f t="shared" si="19"/>
        <v>6150</v>
      </c>
      <c r="S31" s="2">
        <f t="shared" si="19"/>
        <v>1701</v>
      </c>
      <c r="T31" s="2">
        <f t="shared" si="19"/>
        <v>243</v>
      </c>
      <c r="U31" s="2">
        <f t="shared" si="19"/>
        <v>1271</v>
      </c>
      <c r="V31" s="2">
        <f t="shared" si="19"/>
        <v>623</v>
      </c>
      <c r="W31" s="2">
        <f t="shared" si="19"/>
        <v>5705</v>
      </c>
      <c r="X31" s="2">
        <f t="shared" si="19"/>
        <v>446</v>
      </c>
      <c r="Y31" s="2">
        <f t="shared" si="19"/>
        <v>1858</v>
      </c>
      <c r="Z31" s="2">
        <f t="shared" si="19"/>
        <v>0</v>
      </c>
      <c r="AA31" s="1">
        <f t="shared" ref="AA31" si="20">Q31+S31+U31+W31+Y31</f>
        <v>15345</v>
      </c>
      <c r="AB31" s="13">
        <f t="shared" ref="AB31" si="21">R31+T31+V31+X31+Z31</f>
        <v>7462</v>
      </c>
      <c r="AC31" s="14">
        <f>AA31+AB31</f>
        <v>22807</v>
      </c>
      <c r="AE31" s="4" t="s">
        <v>16</v>
      </c>
      <c r="AF31" s="2">
        <f t="shared" ref="AF31:AO31" si="22">IFERROR(B31/Q31, "N.A.")</f>
        <v>2787.3617463617466</v>
      </c>
      <c r="AG31" s="2">
        <f t="shared" si="22"/>
        <v>7149.5902439024394</v>
      </c>
      <c r="AH31" s="2">
        <f t="shared" si="22"/>
        <v>4067.783656672545</v>
      </c>
      <c r="AI31" s="2">
        <f t="shared" si="22"/>
        <v>2580</v>
      </c>
      <c r="AJ31" s="2">
        <f t="shared" si="22"/>
        <v>4559.2997639653813</v>
      </c>
      <c r="AK31" s="2">
        <f t="shared" si="22"/>
        <v>7521.7319422150886</v>
      </c>
      <c r="AL31" s="2">
        <f t="shared" si="22"/>
        <v>410.05030674846626</v>
      </c>
      <c r="AM31" s="2">
        <f t="shared" si="22"/>
        <v>5110.6278026905838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1854.7225154773541</v>
      </c>
      <c r="AQ31" s="16">
        <f t="shared" ref="AQ31" si="24">IFERROR(M31/AB31, "N.A.")</f>
        <v>6909.9837845081747</v>
      </c>
      <c r="AR31" s="14">
        <f t="shared" ref="AR31" si="25">IFERROR(N31/AC31, "N.A.")</f>
        <v>3508.7041697724385</v>
      </c>
    </row>
    <row r="32" spans="1:44" ht="15" customHeight="1" thickBot="1" x14ac:dyDescent="0.3">
      <c r="A32" s="5" t="s">
        <v>0</v>
      </c>
      <c r="B32" s="46">
        <f>B31+C31</f>
        <v>57377190</v>
      </c>
      <c r="C32" s="47"/>
      <c r="D32" s="46">
        <f>D31+E31</f>
        <v>7546239.9999999991</v>
      </c>
      <c r="E32" s="47"/>
      <c r="F32" s="46">
        <f>F31+G31</f>
        <v>10480909</v>
      </c>
      <c r="G32" s="47"/>
      <c r="H32" s="46">
        <f>H31+I31</f>
        <v>4618677</v>
      </c>
      <c r="I32" s="47"/>
      <c r="J32" s="46">
        <f>J31+K31</f>
        <v>0</v>
      </c>
      <c r="K32" s="47"/>
      <c r="L32" s="46">
        <f>L31+M31</f>
        <v>80023016</v>
      </c>
      <c r="M32" s="50"/>
      <c r="N32" s="19">
        <f>B32+D32+F32+H32+J32</f>
        <v>80023016</v>
      </c>
      <c r="P32" s="5" t="s">
        <v>0</v>
      </c>
      <c r="Q32" s="46">
        <f>Q31+R31</f>
        <v>10960</v>
      </c>
      <c r="R32" s="47"/>
      <c r="S32" s="46">
        <f>S31+T31</f>
        <v>1944</v>
      </c>
      <c r="T32" s="47"/>
      <c r="U32" s="46">
        <f>U31+V31</f>
        <v>1894</v>
      </c>
      <c r="V32" s="47"/>
      <c r="W32" s="46">
        <f>W31+X31</f>
        <v>6151</v>
      </c>
      <c r="X32" s="47"/>
      <c r="Y32" s="46">
        <f>Y31+Z31</f>
        <v>1858</v>
      </c>
      <c r="Z32" s="47"/>
      <c r="AA32" s="46">
        <f>AA31+AB31</f>
        <v>22807</v>
      </c>
      <c r="AB32" s="47"/>
      <c r="AC32" s="20">
        <f>Q32+S32+U32+W32+Y32</f>
        <v>22807</v>
      </c>
      <c r="AE32" s="5" t="s">
        <v>0</v>
      </c>
      <c r="AF32" s="48">
        <f>IFERROR(B32/Q32,"N.A.")</f>
        <v>5235.145072992701</v>
      </c>
      <c r="AG32" s="49"/>
      <c r="AH32" s="48">
        <f>IFERROR(D32/S32,"N.A.")</f>
        <v>3881.8106995884768</v>
      </c>
      <c r="AI32" s="49"/>
      <c r="AJ32" s="48">
        <f>IFERROR(F32/U32,"N.A.")</f>
        <v>5533.7428722280883</v>
      </c>
      <c r="AK32" s="49"/>
      <c r="AL32" s="48">
        <f>IFERROR(H32/W32,"N.A.")</f>
        <v>750.88229556169733</v>
      </c>
      <c r="AM32" s="49"/>
      <c r="AN32" s="48">
        <f>IFERROR(J32/Y32,"N.A.")</f>
        <v>0</v>
      </c>
      <c r="AO32" s="49"/>
      <c r="AP32" s="48">
        <f>IFERROR(L32/AA32,"N.A.")</f>
        <v>3508.7041697724385</v>
      </c>
      <c r="AQ32" s="49"/>
      <c r="AR32" s="17">
        <f>IFERROR(N32/AC32, "N.A.")</f>
        <v>3508.7041697724385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347440</v>
      </c>
      <c r="C39" s="2"/>
      <c r="D39" s="2"/>
      <c r="E39" s="2"/>
      <c r="F39" s="2"/>
      <c r="G39" s="2"/>
      <c r="H39" s="2">
        <v>5683348.9999999991</v>
      </c>
      <c r="I39" s="2"/>
      <c r="J39" s="2">
        <v>0</v>
      </c>
      <c r="K39" s="2"/>
      <c r="L39" s="1">
        <f t="shared" ref="L39:M42" si="26">B39+D39+F39+H39+J39</f>
        <v>6030788.9999999991</v>
      </c>
      <c r="M39" s="13">
        <f t="shared" si="26"/>
        <v>0</v>
      </c>
      <c r="N39" s="14">
        <f>L39+M39</f>
        <v>6030788.9999999991</v>
      </c>
      <c r="P39" s="3" t="s">
        <v>12</v>
      </c>
      <c r="Q39" s="2">
        <v>186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2719</v>
      </c>
      <c r="X39" s="2">
        <v>0</v>
      </c>
      <c r="Y39" s="2">
        <v>486</v>
      </c>
      <c r="Z39" s="2">
        <v>0</v>
      </c>
      <c r="AA39" s="1">
        <f t="shared" ref="AA39:AB42" si="27">Q39+S39+U39+W39+Y39</f>
        <v>3391</v>
      </c>
      <c r="AB39" s="13">
        <f t="shared" si="27"/>
        <v>0</v>
      </c>
      <c r="AC39" s="14">
        <f>AA39+AB39</f>
        <v>3391</v>
      </c>
      <c r="AE39" s="3" t="s">
        <v>12</v>
      </c>
      <c r="AF39" s="2">
        <f t="shared" ref="AF39:AR42" si="28">IFERROR(B39/Q39, "N.A.")</f>
        <v>1867.9569892473119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2090.2350128723792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1778.4691831318191</v>
      </c>
      <c r="AQ39" s="16" t="str">
        <f t="shared" si="28"/>
        <v>N.A.</v>
      </c>
      <c r="AR39" s="14">
        <f t="shared" si="28"/>
        <v>1778.4691831318191</v>
      </c>
    </row>
    <row r="40" spans="1:44" ht="15" customHeight="1" thickBot="1" x14ac:dyDescent="0.3">
      <c r="A40" s="3" t="s">
        <v>13</v>
      </c>
      <c r="B40" s="2">
        <v>979144</v>
      </c>
      <c r="C40" s="2">
        <v>290680</v>
      </c>
      <c r="D40" s="2">
        <v>104490</v>
      </c>
      <c r="E40" s="2"/>
      <c r="F40" s="2"/>
      <c r="G40" s="2"/>
      <c r="H40" s="2"/>
      <c r="I40" s="2"/>
      <c r="J40" s="2"/>
      <c r="K40" s="2"/>
      <c r="L40" s="1">
        <f t="shared" si="26"/>
        <v>1083634</v>
      </c>
      <c r="M40" s="13">
        <f t="shared" si="26"/>
        <v>290680</v>
      </c>
      <c r="N40" s="14">
        <f>L40+M40</f>
        <v>1374314</v>
      </c>
      <c r="P40" s="3" t="s">
        <v>13</v>
      </c>
      <c r="Q40" s="2">
        <v>957</v>
      </c>
      <c r="R40" s="2">
        <v>169</v>
      </c>
      <c r="S40" s="2">
        <v>243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1200</v>
      </c>
      <c r="AB40" s="13">
        <f t="shared" si="27"/>
        <v>169</v>
      </c>
      <c r="AC40" s="14">
        <f>AA40+AB40</f>
        <v>1369</v>
      </c>
      <c r="AE40" s="3" t="s">
        <v>13</v>
      </c>
      <c r="AF40" s="2">
        <f t="shared" si="28"/>
        <v>1023.1389759665622</v>
      </c>
      <c r="AG40" s="2">
        <f t="shared" si="28"/>
        <v>1720</v>
      </c>
      <c r="AH40" s="2">
        <f t="shared" si="28"/>
        <v>430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903.02833333333331</v>
      </c>
      <c r="AQ40" s="16">
        <f t="shared" si="28"/>
        <v>1720</v>
      </c>
      <c r="AR40" s="14">
        <f t="shared" si="28"/>
        <v>1003.881665449233</v>
      </c>
    </row>
    <row r="41" spans="1:44" ht="15" customHeight="1" thickBot="1" x14ac:dyDescent="0.3">
      <c r="A41" s="3" t="s">
        <v>14</v>
      </c>
      <c r="B41" s="2">
        <v>6883960.9999999991</v>
      </c>
      <c r="C41" s="2">
        <v>32298166.999999996</v>
      </c>
      <c r="D41" s="2"/>
      <c r="E41" s="2"/>
      <c r="F41" s="2"/>
      <c r="G41" s="2"/>
      <c r="H41" s="2"/>
      <c r="I41" s="2">
        <v>2165940</v>
      </c>
      <c r="J41" s="2">
        <v>0</v>
      </c>
      <c r="K41" s="2"/>
      <c r="L41" s="1">
        <f t="shared" si="26"/>
        <v>6883960.9999999991</v>
      </c>
      <c r="M41" s="13">
        <f t="shared" si="26"/>
        <v>34464107</v>
      </c>
      <c r="N41" s="14">
        <f>L41+M41</f>
        <v>41348068</v>
      </c>
      <c r="P41" s="3" t="s">
        <v>14</v>
      </c>
      <c r="Q41" s="2">
        <v>2826</v>
      </c>
      <c r="R41" s="2">
        <v>5213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949</v>
      </c>
      <c r="Y41" s="2">
        <v>941</v>
      </c>
      <c r="Z41" s="2">
        <v>0</v>
      </c>
      <c r="AA41" s="1">
        <f t="shared" si="27"/>
        <v>3767</v>
      </c>
      <c r="AB41" s="13">
        <f t="shared" si="27"/>
        <v>6162</v>
      </c>
      <c r="AC41" s="14">
        <f>AA41+AB41</f>
        <v>9929</v>
      </c>
      <c r="AE41" s="3" t="s">
        <v>14</v>
      </c>
      <c r="AF41" s="2">
        <f t="shared" si="28"/>
        <v>2435.9380750176924</v>
      </c>
      <c r="AG41" s="2">
        <f t="shared" si="28"/>
        <v>6195.6967197391132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2282.3393045310854</v>
      </c>
      <c r="AN41" s="2">
        <f t="shared" si="28"/>
        <v>0</v>
      </c>
      <c r="AO41" s="2" t="str">
        <f t="shared" si="28"/>
        <v>N.A.</v>
      </c>
      <c r="AP41" s="15">
        <f t="shared" si="28"/>
        <v>1827.4385452614811</v>
      </c>
      <c r="AQ41" s="16">
        <f t="shared" si="28"/>
        <v>5593.0066536838685</v>
      </c>
      <c r="AR41" s="14">
        <f t="shared" si="28"/>
        <v>4164.3738543659983</v>
      </c>
    </row>
    <row r="42" spans="1:44" ht="15" customHeight="1" thickBot="1" x14ac:dyDescent="0.3">
      <c r="A42" s="3" t="s">
        <v>15</v>
      </c>
      <c r="B42" s="2">
        <v>73960</v>
      </c>
      <c r="C42" s="2"/>
      <c r="D42" s="2"/>
      <c r="E42" s="2"/>
      <c r="F42" s="2"/>
      <c r="G42" s="2"/>
      <c r="H42" s="2">
        <v>9240</v>
      </c>
      <c r="I42" s="2"/>
      <c r="J42" s="2"/>
      <c r="K42" s="2"/>
      <c r="L42" s="1">
        <f t="shared" si="26"/>
        <v>83200</v>
      </c>
      <c r="M42" s="13">
        <f t="shared" si="26"/>
        <v>0</v>
      </c>
      <c r="N42" s="14">
        <f>L42+M42</f>
        <v>83200</v>
      </c>
      <c r="P42" s="3" t="s">
        <v>15</v>
      </c>
      <c r="Q42" s="2">
        <v>86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77</v>
      </c>
      <c r="X42" s="2">
        <v>0</v>
      </c>
      <c r="Y42" s="2">
        <v>0</v>
      </c>
      <c r="Z42" s="2">
        <v>0</v>
      </c>
      <c r="AA42" s="1">
        <f t="shared" si="27"/>
        <v>163</v>
      </c>
      <c r="AB42" s="13">
        <f t="shared" si="27"/>
        <v>0</v>
      </c>
      <c r="AC42" s="14">
        <f>AA42+AB42</f>
        <v>163</v>
      </c>
      <c r="AE42" s="3" t="s">
        <v>15</v>
      </c>
      <c r="AF42" s="2">
        <f t="shared" si="28"/>
        <v>860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120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510.42944785276075</v>
      </c>
      <c r="AQ42" s="16" t="str">
        <f t="shared" si="28"/>
        <v>N.A.</v>
      </c>
      <c r="AR42" s="14">
        <f t="shared" si="28"/>
        <v>510.42944785276075</v>
      </c>
    </row>
    <row r="43" spans="1:44" ht="15" customHeight="1" thickBot="1" x14ac:dyDescent="0.3">
      <c r="A43" s="4" t="s">
        <v>16</v>
      </c>
      <c r="B43" s="2">
        <f t="shared" ref="B43:K43" si="29">SUM(B39:B42)</f>
        <v>8284504.9999999991</v>
      </c>
      <c r="C43" s="2">
        <f t="shared" si="29"/>
        <v>32588846.999999996</v>
      </c>
      <c r="D43" s="2">
        <f t="shared" si="29"/>
        <v>104490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5692588.9999999991</v>
      </c>
      <c r="I43" s="2">
        <f t="shared" si="29"/>
        <v>2165940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14081584</v>
      </c>
      <c r="M43" s="13">
        <f t="shared" ref="M43" si="31">C43+E43+G43+I43+K43</f>
        <v>34754787</v>
      </c>
      <c r="N43" s="18">
        <f>L43+M43</f>
        <v>48836371</v>
      </c>
      <c r="P43" s="4" t="s">
        <v>16</v>
      </c>
      <c r="Q43" s="2">
        <f t="shared" ref="Q43:Z43" si="32">SUM(Q39:Q42)</f>
        <v>4055</v>
      </c>
      <c r="R43" s="2">
        <f t="shared" si="32"/>
        <v>5382</v>
      </c>
      <c r="S43" s="2">
        <f t="shared" si="32"/>
        <v>243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2796</v>
      </c>
      <c r="X43" s="2">
        <f t="shared" si="32"/>
        <v>949</v>
      </c>
      <c r="Y43" s="2">
        <f t="shared" si="32"/>
        <v>1427</v>
      </c>
      <c r="Z43" s="2">
        <f t="shared" si="32"/>
        <v>0</v>
      </c>
      <c r="AA43" s="1">
        <f t="shared" ref="AA43" si="33">Q43+S43+U43+W43+Y43</f>
        <v>8521</v>
      </c>
      <c r="AB43" s="13">
        <f t="shared" ref="AB43" si="34">R43+T43+V43+X43+Z43</f>
        <v>6331</v>
      </c>
      <c r="AC43" s="18">
        <f>AA43+AB43</f>
        <v>14852</v>
      </c>
      <c r="AE43" s="4" t="s">
        <v>16</v>
      </c>
      <c r="AF43" s="2">
        <f t="shared" ref="AF43:AO43" si="35">IFERROR(B43/Q43, "N.A.")</f>
        <v>2043.034525277435</v>
      </c>
      <c r="AG43" s="2">
        <f t="shared" si="35"/>
        <v>6055.1555183946484</v>
      </c>
      <c r="AH43" s="2">
        <f t="shared" si="35"/>
        <v>430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2035.976037195994</v>
      </c>
      <c r="AM43" s="2">
        <f t="shared" si="35"/>
        <v>2282.3393045310854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1652.5741110198333</v>
      </c>
      <c r="AQ43" s="16">
        <f t="shared" ref="AQ43" si="37">IFERROR(M43/AB43, "N.A.")</f>
        <v>5489.6204391091451</v>
      </c>
      <c r="AR43" s="14">
        <f t="shared" ref="AR43" si="38">IFERROR(N43/AC43, "N.A.")</f>
        <v>3288.20165634258</v>
      </c>
    </row>
    <row r="44" spans="1:44" ht="15" customHeight="1" thickBot="1" x14ac:dyDescent="0.3">
      <c r="A44" s="5" t="s">
        <v>0</v>
      </c>
      <c r="B44" s="46">
        <f>B43+C43</f>
        <v>40873351.999999993</v>
      </c>
      <c r="C44" s="47"/>
      <c r="D44" s="46">
        <f>D43+E43</f>
        <v>104490</v>
      </c>
      <c r="E44" s="47"/>
      <c r="F44" s="46">
        <f>F43+G43</f>
        <v>0</v>
      </c>
      <c r="G44" s="47"/>
      <c r="H44" s="46">
        <f>H43+I43</f>
        <v>7858528.9999999991</v>
      </c>
      <c r="I44" s="47"/>
      <c r="J44" s="46">
        <f>J43+K43</f>
        <v>0</v>
      </c>
      <c r="K44" s="47"/>
      <c r="L44" s="46">
        <f>L43+M43</f>
        <v>48836371</v>
      </c>
      <c r="M44" s="50"/>
      <c r="N44" s="19">
        <f>B44+D44+F44+H44+J44</f>
        <v>48836370.999999993</v>
      </c>
      <c r="P44" s="5" t="s">
        <v>0</v>
      </c>
      <c r="Q44" s="46">
        <f>Q43+R43</f>
        <v>9437</v>
      </c>
      <c r="R44" s="47"/>
      <c r="S44" s="46">
        <f>S43+T43</f>
        <v>243</v>
      </c>
      <c r="T44" s="47"/>
      <c r="U44" s="46">
        <f>U43+V43</f>
        <v>0</v>
      </c>
      <c r="V44" s="47"/>
      <c r="W44" s="46">
        <f>W43+X43</f>
        <v>3745</v>
      </c>
      <c r="X44" s="47"/>
      <c r="Y44" s="46">
        <f>Y43+Z43</f>
        <v>1427</v>
      </c>
      <c r="Z44" s="47"/>
      <c r="AA44" s="46">
        <f>AA43+AB43</f>
        <v>14852</v>
      </c>
      <c r="AB44" s="50"/>
      <c r="AC44" s="19">
        <f>Q44+S44+U44+W44+Y44</f>
        <v>14852</v>
      </c>
      <c r="AE44" s="5" t="s">
        <v>0</v>
      </c>
      <c r="AF44" s="48">
        <f>IFERROR(B44/Q44,"N.A.")</f>
        <v>4331.1806718236721</v>
      </c>
      <c r="AG44" s="49"/>
      <c r="AH44" s="48">
        <f>IFERROR(D44/S44,"N.A.")</f>
        <v>430</v>
      </c>
      <c r="AI44" s="49"/>
      <c r="AJ44" s="48" t="str">
        <f>IFERROR(F44/U44,"N.A.")</f>
        <v>N.A.</v>
      </c>
      <c r="AK44" s="49"/>
      <c r="AL44" s="48">
        <f>IFERROR(H44/W44,"N.A.")</f>
        <v>2098.4056074766354</v>
      </c>
      <c r="AM44" s="49"/>
      <c r="AN44" s="48">
        <f>IFERROR(J44/Y44,"N.A.")</f>
        <v>0</v>
      </c>
      <c r="AO44" s="49"/>
      <c r="AP44" s="48">
        <f>IFERROR(L44/AA44,"N.A.")</f>
        <v>3288.20165634258</v>
      </c>
      <c r="AQ44" s="49"/>
      <c r="AR44" s="17">
        <f>IFERROR(N44/AC44, "N.A.")</f>
        <v>3288.2016563425796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5214180</v>
      </c>
      <c r="C15" s="2"/>
      <c r="D15" s="2">
        <v>1818900</v>
      </c>
      <c r="E15" s="2"/>
      <c r="F15" s="2">
        <v>2425200</v>
      </c>
      <c r="G15" s="2"/>
      <c r="H15" s="2">
        <v>5487720</v>
      </c>
      <c r="I15" s="2"/>
      <c r="J15" s="2">
        <v>0</v>
      </c>
      <c r="K15" s="2"/>
      <c r="L15" s="1">
        <f t="shared" ref="L15:M18" si="0">B15+D15+F15+H15+J15</f>
        <v>14946000</v>
      </c>
      <c r="M15" s="13">
        <f t="shared" si="0"/>
        <v>0</v>
      </c>
      <c r="N15" s="14">
        <f>L15+M15</f>
        <v>14946000</v>
      </c>
      <c r="P15" s="3" t="s">
        <v>12</v>
      </c>
      <c r="Q15" s="2">
        <v>846</v>
      </c>
      <c r="R15" s="2">
        <v>0</v>
      </c>
      <c r="S15" s="2">
        <v>282</v>
      </c>
      <c r="T15" s="2">
        <v>0</v>
      </c>
      <c r="U15" s="2">
        <v>282</v>
      </c>
      <c r="V15" s="2">
        <v>0</v>
      </c>
      <c r="W15" s="2">
        <v>1692</v>
      </c>
      <c r="X15" s="2">
        <v>0</v>
      </c>
      <c r="Y15" s="2">
        <v>282</v>
      </c>
      <c r="Z15" s="2">
        <v>0</v>
      </c>
      <c r="AA15" s="1">
        <f t="shared" ref="AA15:AB18" si="1">Q15+S15+U15+W15+Y15</f>
        <v>3384</v>
      </c>
      <c r="AB15" s="13">
        <f t="shared" si="1"/>
        <v>0</v>
      </c>
      <c r="AC15" s="14">
        <f>AA15+AB15</f>
        <v>3384</v>
      </c>
      <c r="AE15" s="3" t="s">
        <v>12</v>
      </c>
      <c r="AF15" s="2">
        <f t="shared" ref="AF15:AR18" si="2">IFERROR(B15/Q15, "N.A.")</f>
        <v>6163.333333333333</v>
      </c>
      <c r="AG15" s="2" t="str">
        <f t="shared" si="2"/>
        <v>N.A.</v>
      </c>
      <c r="AH15" s="2">
        <f t="shared" si="2"/>
        <v>6450</v>
      </c>
      <c r="AI15" s="2" t="str">
        <f t="shared" si="2"/>
        <v>N.A.</v>
      </c>
      <c r="AJ15" s="2">
        <f t="shared" si="2"/>
        <v>8600</v>
      </c>
      <c r="AK15" s="2" t="str">
        <f t="shared" si="2"/>
        <v>N.A.</v>
      </c>
      <c r="AL15" s="2">
        <f t="shared" si="2"/>
        <v>3243.3333333333335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4416.666666666667</v>
      </c>
      <c r="AQ15" s="16" t="str">
        <f t="shared" si="2"/>
        <v>N.A.</v>
      </c>
      <c r="AR15" s="14">
        <f t="shared" si="2"/>
        <v>4416.666666666667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>
        <v>10180200.000000002</v>
      </c>
      <c r="C17" s="2">
        <v>25114920</v>
      </c>
      <c r="D17" s="2">
        <v>2481600</v>
      </c>
      <c r="E17" s="2"/>
      <c r="F17" s="2"/>
      <c r="G17" s="2"/>
      <c r="H17" s="2"/>
      <c r="I17" s="2">
        <v>3384000</v>
      </c>
      <c r="J17" s="2">
        <v>0</v>
      </c>
      <c r="K17" s="2"/>
      <c r="L17" s="1">
        <f t="shared" si="0"/>
        <v>12661800.000000002</v>
      </c>
      <c r="M17" s="13">
        <f t="shared" si="0"/>
        <v>28498920</v>
      </c>
      <c r="N17" s="14">
        <f>L17+M17</f>
        <v>41160720</v>
      </c>
      <c r="P17" s="3" t="s">
        <v>14</v>
      </c>
      <c r="Q17" s="2">
        <v>1974</v>
      </c>
      <c r="R17" s="2">
        <v>3666</v>
      </c>
      <c r="S17" s="2">
        <v>564</v>
      </c>
      <c r="T17" s="2">
        <v>0</v>
      </c>
      <c r="U17" s="2">
        <v>0</v>
      </c>
      <c r="V17" s="2">
        <v>0</v>
      </c>
      <c r="W17" s="2">
        <v>0</v>
      </c>
      <c r="X17" s="2">
        <v>1128</v>
      </c>
      <c r="Y17" s="2">
        <v>282</v>
      </c>
      <c r="Z17" s="2">
        <v>0</v>
      </c>
      <c r="AA17" s="1">
        <f t="shared" si="1"/>
        <v>2820</v>
      </c>
      <c r="AB17" s="13">
        <f t="shared" si="1"/>
        <v>4794</v>
      </c>
      <c r="AC17" s="14">
        <f>AA17+AB17</f>
        <v>7614</v>
      </c>
      <c r="AE17" s="3" t="s">
        <v>14</v>
      </c>
      <c r="AF17" s="2">
        <f t="shared" si="2"/>
        <v>5157.1428571428578</v>
      </c>
      <c r="AG17" s="2">
        <f t="shared" si="2"/>
        <v>6850.7692307692305</v>
      </c>
      <c r="AH17" s="2">
        <f t="shared" si="2"/>
        <v>4400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3000</v>
      </c>
      <c r="AN17" s="2">
        <f t="shared" si="2"/>
        <v>0</v>
      </c>
      <c r="AO17" s="2" t="str">
        <f t="shared" si="2"/>
        <v>N.A.</v>
      </c>
      <c r="AP17" s="15">
        <f t="shared" si="2"/>
        <v>4490.0000000000009</v>
      </c>
      <c r="AQ17" s="16">
        <f t="shared" si="2"/>
        <v>5944.7058823529414</v>
      </c>
      <c r="AR17" s="14">
        <f t="shared" si="2"/>
        <v>5405.9259259259261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8488200</v>
      </c>
      <c r="I18" s="2"/>
      <c r="J18" s="2">
        <v>0</v>
      </c>
      <c r="K18" s="2"/>
      <c r="L18" s="1">
        <f t="shared" si="0"/>
        <v>8488200</v>
      </c>
      <c r="M18" s="13">
        <f t="shared" si="0"/>
        <v>0</v>
      </c>
      <c r="N18" s="14">
        <f>L18+M18</f>
        <v>8488200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282</v>
      </c>
      <c r="X18" s="2">
        <v>0</v>
      </c>
      <c r="Y18" s="2">
        <v>564</v>
      </c>
      <c r="Z18" s="2">
        <v>0</v>
      </c>
      <c r="AA18" s="1">
        <f t="shared" si="1"/>
        <v>846</v>
      </c>
      <c r="AB18" s="13">
        <f t="shared" si="1"/>
        <v>0</v>
      </c>
      <c r="AC18" s="18">
        <f>AA18+AB18</f>
        <v>846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30100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10033.333333333334</v>
      </c>
      <c r="AQ18" s="16" t="str">
        <f t="shared" si="2"/>
        <v>N.A.</v>
      </c>
      <c r="AR18" s="14">
        <f t="shared" si="2"/>
        <v>10033.333333333334</v>
      </c>
    </row>
    <row r="19" spans="1:44" ht="15" customHeight="1" thickBot="1" x14ac:dyDescent="0.3">
      <c r="A19" s="4" t="s">
        <v>16</v>
      </c>
      <c r="B19" s="2">
        <f t="shared" ref="B19:K19" si="3">SUM(B15:B18)</f>
        <v>15394380.000000002</v>
      </c>
      <c r="C19" s="2">
        <f t="shared" si="3"/>
        <v>25114920</v>
      </c>
      <c r="D19" s="2">
        <f t="shared" si="3"/>
        <v>4300500</v>
      </c>
      <c r="E19" s="2">
        <f t="shared" si="3"/>
        <v>0</v>
      </c>
      <c r="F19" s="2">
        <f t="shared" si="3"/>
        <v>2425200</v>
      </c>
      <c r="G19" s="2">
        <f t="shared" si="3"/>
        <v>0</v>
      </c>
      <c r="H19" s="2">
        <f t="shared" si="3"/>
        <v>13975920</v>
      </c>
      <c r="I19" s="2">
        <f t="shared" si="3"/>
        <v>3384000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36096000</v>
      </c>
      <c r="M19" s="13">
        <f t="shared" ref="M19" si="5">C19+E19+G19+I19+K19</f>
        <v>28498920</v>
      </c>
      <c r="N19" s="18">
        <f>L19+M19</f>
        <v>64594920</v>
      </c>
      <c r="P19" s="4" t="s">
        <v>16</v>
      </c>
      <c r="Q19" s="2">
        <f t="shared" ref="Q19:Z19" si="6">SUM(Q15:Q18)</f>
        <v>2820</v>
      </c>
      <c r="R19" s="2">
        <f t="shared" si="6"/>
        <v>3666</v>
      </c>
      <c r="S19" s="2">
        <f t="shared" si="6"/>
        <v>846</v>
      </c>
      <c r="T19" s="2">
        <f t="shared" si="6"/>
        <v>0</v>
      </c>
      <c r="U19" s="2">
        <f t="shared" si="6"/>
        <v>282</v>
      </c>
      <c r="V19" s="2">
        <f t="shared" si="6"/>
        <v>0</v>
      </c>
      <c r="W19" s="2">
        <f t="shared" si="6"/>
        <v>1974</v>
      </c>
      <c r="X19" s="2">
        <f t="shared" si="6"/>
        <v>1128</v>
      </c>
      <c r="Y19" s="2">
        <f t="shared" si="6"/>
        <v>1128</v>
      </c>
      <c r="Z19" s="2">
        <f t="shared" si="6"/>
        <v>0</v>
      </c>
      <c r="AA19" s="1">
        <f t="shared" ref="AA19" si="7">Q19+S19+U19+W19+Y19</f>
        <v>7050</v>
      </c>
      <c r="AB19" s="13">
        <f t="shared" ref="AB19" si="8">R19+T19+V19+X19+Z19</f>
        <v>4794</v>
      </c>
      <c r="AC19" s="14">
        <f>AA19+AB19</f>
        <v>11844</v>
      </c>
      <c r="AE19" s="4" t="s">
        <v>16</v>
      </c>
      <c r="AF19" s="2">
        <f t="shared" ref="AF19:AO19" si="9">IFERROR(B19/Q19, "N.A.")</f>
        <v>5459.0000000000009</v>
      </c>
      <c r="AG19" s="2">
        <f t="shared" si="9"/>
        <v>6850.7692307692305</v>
      </c>
      <c r="AH19" s="2">
        <f t="shared" si="9"/>
        <v>5083.333333333333</v>
      </c>
      <c r="AI19" s="2" t="str">
        <f t="shared" si="9"/>
        <v>N.A.</v>
      </c>
      <c r="AJ19" s="2">
        <f t="shared" si="9"/>
        <v>8600</v>
      </c>
      <c r="AK19" s="2" t="str">
        <f t="shared" si="9"/>
        <v>N.A.</v>
      </c>
      <c r="AL19" s="2">
        <f t="shared" si="9"/>
        <v>7080</v>
      </c>
      <c r="AM19" s="2">
        <f t="shared" si="9"/>
        <v>3000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5120</v>
      </c>
      <c r="AQ19" s="16">
        <f t="shared" ref="AQ19" si="11">IFERROR(M19/AB19, "N.A.")</f>
        <v>5944.7058823529414</v>
      </c>
      <c r="AR19" s="14">
        <f t="shared" ref="AR19" si="12">IFERROR(N19/AC19, "N.A.")</f>
        <v>5453.8095238095239</v>
      </c>
    </row>
    <row r="20" spans="1:44" ht="15" customHeight="1" thickBot="1" x14ac:dyDescent="0.3">
      <c r="A20" s="5" t="s">
        <v>0</v>
      </c>
      <c r="B20" s="46">
        <f>B19+C19</f>
        <v>40509300</v>
      </c>
      <c r="C20" s="47"/>
      <c r="D20" s="46">
        <f>D19+E19</f>
        <v>4300500</v>
      </c>
      <c r="E20" s="47"/>
      <c r="F20" s="46">
        <f>F19+G19</f>
        <v>2425200</v>
      </c>
      <c r="G20" s="47"/>
      <c r="H20" s="46">
        <f>H19+I19</f>
        <v>17359920</v>
      </c>
      <c r="I20" s="47"/>
      <c r="J20" s="46">
        <f>J19+K19</f>
        <v>0</v>
      </c>
      <c r="K20" s="47"/>
      <c r="L20" s="46">
        <f>L19+M19</f>
        <v>64594920</v>
      </c>
      <c r="M20" s="50"/>
      <c r="N20" s="19">
        <f>B20+D20+F20+H20+J20</f>
        <v>64594920</v>
      </c>
      <c r="P20" s="5" t="s">
        <v>0</v>
      </c>
      <c r="Q20" s="46">
        <f>Q19+R19</f>
        <v>6486</v>
      </c>
      <c r="R20" s="47"/>
      <c r="S20" s="46">
        <f>S19+T19</f>
        <v>846</v>
      </c>
      <c r="T20" s="47"/>
      <c r="U20" s="46">
        <f>U19+V19</f>
        <v>282</v>
      </c>
      <c r="V20" s="47"/>
      <c r="W20" s="46">
        <f>W19+X19</f>
        <v>3102</v>
      </c>
      <c r="X20" s="47"/>
      <c r="Y20" s="46">
        <f>Y19+Z19</f>
        <v>1128</v>
      </c>
      <c r="Z20" s="47"/>
      <c r="AA20" s="46">
        <f>AA19+AB19</f>
        <v>11844</v>
      </c>
      <c r="AB20" s="47"/>
      <c r="AC20" s="20">
        <f>Q20+S20+U20+W20+Y20</f>
        <v>11844</v>
      </c>
      <c r="AE20" s="5" t="s">
        <v>0</v>
      </c>
      <c r="AF20" s="48">
        <f>IFERROR(B20/Q20,"N.A.")</f>
        <v>6245.652173913043</v>
      </c>
      <c r="AG20" s="49"/>
      <c r="AH20" s="48">
        <f>IFERROR(D20/S20,"N.A.")</f>
        <v>5083.333333333333</v>
      </c>
      <c r="AI20" s="49"/>
      <c r="AJ20" s="48">
        <f>IFERROR(F20/U20,"N.A.")</f>
        <v>8600</v>
      </c>
      <c r="AK20" s="49"/>
      <c r="AL20" s="48">
        <f>IFERROR(H20/W20,"N.A.")</f>
        <v>5596.363636363636</v>
      </c>
      <c r="AM20" s="49"/>
      <c r="AN20" s="48">
        <f>IFERROR(J20/Y20,"N.A.")</f>
        <v>0</v>
      </c>
      <c r="AO20" s="49"/>
      <c r="AP20" s="48">
        <f>IFERROR(L20/AA20,"N.A.")</f>
        <v>5453.8095238095239</v>
      </c>
      <c r="AQ20" s="49"/>
      <c r="AR20" s="17">
        <f>IFERROR(N20/AC20, "N.A.")</f>
        <v>5453.8095238095239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5214180</v>
      </c>
      <c r="C27" s="2"/>
      <c r="D27" s="2">
        <v>1818900</v>
      </c>
      <c r="E27" s="2"/>
      <c r="F27" s="2">
        <v>2425200</v>
      </c>
      <c r="G27" s="2"/>
      <c r="H27" s="2">
        <v>4117200.0000000005</v>
      </c>
      <c r="I27" s="2"/>
      <c r="J27" s="2"/>
      <c r="K27" s="2"/>
      <c r="L27" s="1">
        <f t="shared" ref="L27:M30" si="13">B27+D27+F27+H27+J27</f>
        <v>13575480</v>
      </c>
      <c r="M27" s="13">
        <f t="shared" si="13"/>
        <v>0</v>
      </c>
      <c r="N27" s="14">
        <f>L27+M27</f>
        <v>13575480</v>
      </c>
      <c r="P27" s="3" t="s">
        <v>12</v>
      </c>
      <c r="Q27" s="2">
        <v>846</v>
      </c>
      <c r="R27" s="2">
        <v>0</v>
      </c>
      <c r="S27" s="2">
        <v>282</v>
      </c>
      <c r="T27" s="2">
        <v>0</v>
      </c>
      <c r="U27" s="2">
        <v>282</v>
      </c>
      <c r="V27" s="2">
        <v>0</v>
      </c>
      <c r="W27" s="2">
        <v>846</v>
      </c>
      <c r="X27" s="2">
        <v>0</v>
      </c>
      <c r="Y27" s="2">
        <v>0</v>
      </c>
      <c r="Z27" s="2">
        <v>0</v>
      </c>
      <c r="AA27" s="1">
        <f t="shared" ref="AA27:AB30" si="14">Q27+S27+U27+W27+Y27</f>
        <v>2256</v>
      </c>
      <c r="AB27" s="13">
        <f t="shared" si="14"/>
        <v>0</v>
      </c>
      <c r="AC27" s="14">
        <f>AA27+AB27</f>
        <v>2256</v>
      </c>
      <c r="AE27" s="3" t="s">
        <v>12</v>
      </c>
      <c r="AF27" s="2">
        <f t="shared" ref="AF27:AR30" si="15">IFERROR(B27/Q27, "N.A.")</f>
        <v>6163.333333333333</v>
      </c>
      <c r="AG27" s="2" t="str">
        <f t="shared" si="15"/>
        <v>N.A.</v>
      </c>
      <c r="AH27" s="2">
        <f t="shared" si="15"/>
        <v>6450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4866.666666666667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6017.5</v>
      </c>
      <c r="AQ27" s="16" t="str">
        <f t="shared" si="15"/>
        <v>N.A.</v>
      </c>
      <c r="AR27" s="14">
        <f t="shared" si="15"/>
        <v>6017.5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10180200</v>
      </c>
      <c r="C29" s="2">
        <v>15921720</v>
      </c>
      <c r="D29" s="2">
        <v>2481600</v>
      </c>
      <c r="E29" s="2"/>
      <c r="F29" s="2"/>
      <c r="G29" s="2"/>
      <c r="H29" s="2"/>
      <c r="I29" s="2">
        <v>3384000</v>
      </c>
      <c r="J29" s="2"/>
      <c r="K29" s="2"/>
      <c r="L29" s="1">
        <f t="shared" si="13"/>
        <v>12661800</v>
      </c>
      <c r="M29" s="13">
        <f t="shared" si="13"/>
        <v>19305720</v>
      </c>
      <c r="N29" s="14">
        <f>L29+M29</f>
        <v>31967520</v>
      </c>
      <c r="P29" s="3" t="s">
        <v>14</v>
      </c>
      <c r="Q29" s="2">
        <v>1692</v>
      </c>
      <c r="R29" s="2">
        <v>2538</v>
      </c>
      <c r="S29" s="2">
        <v>564</v>
      </c>
      <c r="T29" s="2">
        <v>0</v>
      </c>
      <c r="U29" s="2">
        <v>0</v>
      </c>
      <c r="V29" s="2">
        <v>0</v>
      </c>
      <c r="W29" s="2">
        <v>0</v>
      </c>
      <c r="X29" s="2">
        <v>846</v>
      </c>
      <c r="Y29" s="2">
        <v>0</v>
      </c>
      <c r="Z29" s="2">
        <v>0</v>
      </c>
      <c r="AA29" s="1">
        <f t="shared" si="14"/>
        <v>2256</v>
      </c>
      <c r="AB29" s="13">
        <f t="shared" si="14"/>
        <v>3384</v>
      </c>
      <c r="AC29" s="14">
        <f>AA29+AB29</f>
        <v>5640</v>
      </c>
      <c r="AE29" s="3" t="s">
        <v>14</v>
      </c>
      <c r="AF29" s="2">
        <f t="shared" si="15"/>
        <v>6016.666666666667</v>
      </c>
      <c r="AG29" s="2">
        <f t="shared" si="15"/>
        <v>6273.333333333333</v>
      </c>
      <c r="AH29" s="2">
        <f t="shared" si="15"/>
        <v>4400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4000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5612.5</v>
      </c>
      <c r="AQ29" s="16">
        <f t="shared" si="15"/>
        <v>5705</v>
      </c>
      <c r="AR29" s="14">
        <f t="shared" si="15"/>
        <v>5668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8488200</v>
      </c>
      <c r="I30" s="2"/>
      <c r="J30" s="2">
        <v>0</v>
      </c>
      <c r="K30" s="2"/>
      <c r="L30" s="1">
        <f t="shared" si="13"/>
        <v>8488200</v>
      </c>
      <c r="M30" s="13">
        <f t="shared" si="13"/>
        <v>0</v>
      </c>
      <c r="N30" s="14">
        <f>L30+M30</f>
        <v>8488200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282</v>
      </c>
      <c r="X30" s="2">
        <v>0</v>
      </c>
      <c r="Y30" s="2">
        <v>282</v>
      </c>
      <c r="Z30" s="2">
        <v>0</v>
      </c>
      <c r="AA30" s="1">
        <f t="shared" si="14"/>
        <v>564</v>
      </c>
      <c r="AB30" s="13">
        <f t="shared" si="14"/>
        <v>0</v>
      </c>
      <c r="AC30" s="18">
        <f>AA30+AB30</f>
        <v>564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30100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15050</v>
      </c>
      <c r="AQ30" s="16" t="str">
        <f t="shared" si="15"/>
        <v>N.A.</v>
      </c>
      <c r="AR30" s="14">
        <f t="shared" si="15"/>
        <v>15050</v>
      </c>
    </row>
    <row r="31" spans="1:44" ht="15" customHeight="1" thickBot="1" x14ac:dyDescent="0.3">
      <c r="A31" s="4" t="s">
        <v>16</v>
      </c>
      <c r="B31" s="2">
        <f t="shared" ref="B31:K31" si="16">SUM(B27:B30)</f>
        <v>15394380</v>
      </c>
      <c r="C31" s="2">
        <f t="shared" si="16"/>
        <v>15921720</v>
      </c>
      <c r="D31" s="2">
        <f t="shared" si="16"/>
        <v>4300500</v>
      </c>
      <c r="E31" s="2">
        <f t="shared" si="16"/>
        <v>0</v>
      </c>
      <c r="F31" s="2">
        <f t="shared" si="16"/>
        <v>2425200</v>
      </c>
      <c r="G31" s="2">
        <f t="shared" si="16"/>
        <v>0</v>
      </c>
      <c r="H31" s="2">
        <f t="shared" si="16"/>
        <v>12605400</v>
      </c>
      <c r="I31" s="2">
        <f t="shared" si="16"/>
        <v>3384000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34725480</v>
      </c>
      <c r="M31" s="13">
        <f t="shared" ref="M31" si="18">C31+E31+G31+I31+K31</f>
        <v>19305720</v>
      </c>
      <c r="N31" s="18">
        <f>L31+M31</f>
        <v>54031200</v>
      </c>
      <c r="P31" s="4" t="s">
        <v>16</v>
      </c>
      <c r="Q31" s="2">
        <f t="shared" ref="Q31:Z31" si="19">SUM(Q27:Q30)</f>
        <v>2538</v>
      </c>
      <c r="R31" s="2">
        <f t="shared" si="19"/>
        <v>2538</v>
      </c>
      <c r="S31" s="2">
        <f t="shared" si="19"/>
        <v>846</v>
      </c>
      <c r="T31" s="2">
        <f t="shared" si="19"/>
        <v>0</v>
      </c>
      <c r="U31" s="2">
        <f t="shared" si="19"/>
        <v>282</v>
      </c>
      <c r="V31" s="2">
        <f t="shared" si="19"/>
        <v>0</v>
      </c>
      <c r="W31" s="2">
        <f t="shared" si="19"/>
        <v>1128</v>
      </c>
      <c r="X31" s="2">
        <f t="shared" si="19"/>
        <v>846</v>
      </c>
      <c r="Y31" s="2">
        <f t="shared" si="19"/>
        <v>282</v>
      </c>
      <c r="Z31" s="2">
        <f t="shared" si="19"/>
        <v>0</v>
      </c>
      <c r="AA31" s="1">
        <f t="shared" ref="AA31" si="20">Q31+S31+U31+W31+Y31</f>
        <v>5076</v>
      </c>
      <c r="AB31" s="13">
        <f t="shared" ref="AB31" si="21">R31+T31+V31+X31+Z31</f>
        <v>3384</v>
      </c>
      <c r="AC31" s="14">
        <f>AA31+AB31</f>
        <v>8460</v>
      </c>
      <c r="AE31" s="4" t="s">
        <v>16</v>
      </c>
      <c r="AF31" s="2">
        <f t="shared" ref="AF31:AO31" si="22">IFERROR(B31/Q31, "N.A.")</f>
        <v>6065.5555555555557</v>
      </c>
      <c r="AG31" s="2">
        <f t="shared" si="22"/>
        <v>6273.333333333333</v>
      </c>
      <c r="AH31" s="2">
        <f t="shared" si="22"/>
        <v>5083.333333333333</v>
      </c>
      <c r="AI31" s="2" t="str">
        <f t="shared" si="22"/>
        <v>N.A.</v>
      </c>
      <c r="AJ31" s="2">
        <f t="shared" si="22"/>
        <v>8600</v>
      </c>
      <c r="AK31" s="2" t="str">
        <f t="shared" si="22"/>
        <v>N.A.</v>
      </c>
      <c r="AL31" s="2">
        <f t="shared" si="22"/>
        <v>11175</v>
      </c>
      <c r="AM31" s="2">
        <f t="shared" si="22"/>
        <v>4000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6841.1111111111113</v>
      </c>
      <c r="AQ31" s="16">
        <f t="shared" ref="AQ31" si="24">IFERROR(M31/AB31, "N.A.")</f>
        <v>5705</v>
      </c>
      <c r="AR31" s="14">
        <f t="shared" ref="AR31" si="25">IFERROR(N31/AC31, "N.A.")</f>
        <v>6386.666666666667</v>
      </c>
    </row>
    <row r="32" spans="1:44" ht="15" customHeight="1" thickBot="1" x14ac:dyDescent="0.3">
      <c r="A32" s="5" t="s">
        <v>0</v>
      </c>
      <c r="B32" s="46">
        <f>B31+C31</f>
        <v>31316100</v>
      </c>
      <c r="C32" s="47"/>
      <c r="D32" s="46">
        <f>D31+E31</f>
        <v>4300500</v>
      </c>
      <c r="E32" s="47"/>
      <c r="F32" s="46">
        <f>F31+G31</f>
        <v>2425200</v>
      </c>
      <c r="G32" s="47"/>
      <c r="H32" s="46">
        <f>H31+I31</f>
        <v>15989400</v>
      </c>
      <c r="I32" s="47"/>
      <c r="J32" s="46">
        <f>J31+K31</f>
        <v>0</v>
      </c>
      <c r="K32" s="47"/>
      <c r="L32" s="46">
        <f>L31+M31</f>
        <v>54031200</v>
      </c>
      <c r="M32" s="50"/>
      <c r="N32" s="19">
        <f>B32+D32+F32+H32+J32</f>
        <v>54031200</v>
      </c>
      <c r="P32" s="5" t="s">
        <v>0</v>
      </c>
      <c r="Q32" s="46">
        <f>Q31+R31</f>
        <v>5076</v>
      </c>
      <c r="R32" s="47"/>
      <c r="S32" s="46">
        <f>S31+T31</f>
        <v>846</v>
      </c>
      <c r="T32" s="47"/>
      <c r="U32" s="46">
        <f>U31+V31</f>
        <v>282</v>
      </c>
      <c r="V32" s="47"/>
      <c r="W32" s="46">
        <f>W31+X31</f>
        <v>1974</v>
      </c>
      <c r="X32" s="47"/>
      <c r="Y32" s="46">
        <f>Y31+Z31</f>
        <v>282</v>
      </c>
      <c r="Z32" s="47"/>
      <c r="AA32" s="46">
        <f>AA31+AB31</f>
        <v>8460</v>
      </c>
      <c r="AB32" s="47"/>
      <c r="AC32" s="20">
        <f>Q32+S32+U32+W32+Y32</f>
        <v>8460</v>
      </c>
      <c r="AE32" s="5" t="s">
        <v>0</v>
      </c>
      <c r="AF32" s="48">
        <f>IFERROR(B32/Q32,"N.A.")</f>
        <v>6169.4444444444443</v>
      </c>
      <c r="AG32" s="49"/>
      <c r="AH32" s="48">
        <f>IFERROR(D32/S32,"N.A.")</f>
        <v>5083.333333333333</v>
      </c>
      <c r="AI32" s="49"/>
      <c r="AJ32" s="48">
        <f>IFERROR(F32/U32,"N.A.")</f>
        <v>8600</v>
      </c>
      <c r="AK32" s="49"/>
      <c r="AL32" s="48">
        <f>IFERROR(H32/W32,"N.A.")</f>
        <v>8100</v>
      </c>
      <c r="AM32" s="49"/>
      <c r="AN32" s="48">
        <f>IFERROR(J32/Y32,"N.A.")</f>
        <v>0</v>
      </c>
      <c r="AO32" s="49"/>
      <c r="AP32" s="48">
        <f>IFERROR(L32/AA32,"N.A.")</f>
        <v>6386.666666666667</v>
      </c>
      <c r="AQ32" s="49"/>
      <c r="AR32" s="17">
        <f>IFERROR(N32/AC32, "N.A.")</f>
        <v>6386.666666666667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1370520</v>
      </c>
      <c r="I39" s="2"/>
      <c r="J39" s="2">
        <v>0</v>
      </c>
      <c r="K39" s="2"/>
      <c r="L39" s="1">
        <f t="shared" ref="L39:M42" si="26">B39+D39+F39+H39+J39</f>
        <v>1370520</v>
      </c>
      <c r="M39" s="13">
        <f t="shared" si="26"/>
        <v>0</v>
      </c>
      <c r="N39" s="14">
        <f>L39+M39</f>
        <v>1370520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846</v>
      </c>
      <c r="X39" s="2">
        <v>0</v>
      </c>
      <c r="Y39" s="2">
        <v>282</v>
      </c>
      <c r="Z39" s="2">
        <v>0</v>
      </c>
      <c r="AA39" s="1">
        <f t="shared" ref="AA39:AB42" si="27">Q39+S39+U39+W39+Y39</f>
        <v>1128</v>
      </c>
      <c r="AB39" s="13">
        <f t="shared" si="27"/>
        <v>0</v>
      </c>
      <c r="AC39" s="14">
        <f>AA39+AB39</f>
        <v>1128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1620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1215</v>
      </c>
      <c r="AQ39" s="16" t="str">
        <f t="shared" si="28"/>
        <v>N.A.</v>
      </c>
      <c r="AR39" s="14">
        <f t="shared" si="28"/>
        <v>1215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3">
        <f t="shared" si="26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3">
        <f t="shared" si="27"/>
        <v>0</v>
      </c>
      <c r="AC40" s="14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4" t="str">
        <f t="shared" si="28"/>
        <v>N.A.</v>
      </c>
    </row>
    <row r="41" spans="1:44" ht="15" customHeight="1" thickBot="1" x14ac:dyDescent="0.3">
      <c r="A41" s="3" t="s">
        <v>14</v>
      </c>
      <c r="B41" s="2">
        <v>0</v>
      </c>
      <c r="C41" s="2">
        <v>9193200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26"/>
        <v>0</v>
      </c>
      <c r="M41" s="13">
        <f t="shared" si="26"/>
        <v>9193200</v>
      </c>
      <c r="N41" s="14">
        <f>L41+M41</f>
        <v>9193200</v>
      </c>
      <c r="P41" s="3" t="s">
        <v>14</v>
      </c>
      <c r="Q41" s="2">
        <v>282</v>
      </c>
      <c r="R41" s="2">
        <v>1128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282</v>
      </c>
      <c r="Y41" s="2">
        <v>282</v>
      </c>
      <c r="Z41" s="2">
        <v>0</v>
      </c>
      <c r="AA41" s="1">
        <f t="shared" si="27"/>
        <v>564</v>
      </c>
      <c r="AB41" s="13">
        <f t="shared" si="27"/>
        <v>1410</v>
      </c>
      <c r="AC41" s="14">
        <f>AA41+AB41</f>
        <v>1974</v>
      </c>
      <c r="AE41" s="3" t="s">
        <v>14</v>
      </c>
      <c r="AF41" s="2">
        <f t="shared" si="28"/>
        <v>0</v>
      </c>
      <c r="AG41" s="2">
        <f t="shared" si="28"/>
        <v>8150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0</v>
      </c>
      <c r="AN41" s="2">
        <f t="shared" si="28"/>
        <v>0</v>
      </c>
      <c r="AO41" s="2" t="str">
        <f t="shared" si="28"/>
        <v>N.A.</v>
      </c>
      <c r="AP41" s="15">
        <f t="shared" si="28"/>
        <v>0</v>
      </c>
      <c r="AQ41" s="16">
        <f t="shared" si="28"/>
        <v>6520</v>
      </c>
      <c r="AR41" s="14">
        <f t="shared" si="28"/>
        <v>4657.1428571428569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282</v>
      </c>
      <c r="Z42" s="2">
        <v>0</v>
      </c>
      <c r="AA42" s="1">
        <f t="shared" si="27"/>
        <v>282</v>
      </c>
      <c r="AB42" s="13">
        <f t="shared" si="27"/>
        <v>0</v>
      </c>
      <c r="AC42" s="14">
        <f>AA42+AB42</f>
        <v>282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0</v>
      </c>
      <c r="C43" s="2">
        <f t="shared" si="29"/>
        <v>9193200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1370520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1370520</v>
      </c>
      <c r="M43" s="13">
        <f t="shared" ref="M43" si="31">C43+E43+G43+I43+K43</f>
        <v>9193200</v>
      </c>
      <c r="N43" s="18">
        <f>L43+M43</f>
        <v>10563720</v>
      </c>
      <c r="P43" s="4" t="s">
        <v>16</v>
      </c>
      <c r="Q43" s="2">
        <f t="shared" ref="Q43:Z43" si="32">SUM(Q39:Q42)</f>
        <v>282</v>
      </c>
      <c r="R43" s="2">
        <f t="shared" si="32"/>
        <v>1128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846</v>
      </c>
      <c r="X43" s="2">
        <f t="shared" si="32"/>
        <v>282</v>
      </c>
      <c r="Y43" s="2">
        <f t="shared" si="32"/>
        <v>846</v>
      </c>
      <c r="Z43" s="2">
        <f t="shared" si="32"/>
        <v>0</v>
      </c>
      <c r="AA43" s="1">
        <f t="shared" ref="AA43" si="33">Q43+S43+U43+W43+Y43</f>
        <v>1974</v>
      </c>
      <c r="AB43" s="13">
        <f t="shared" ref="AB43" si="34">R43+T43+V43+X43+Z43</f>
        <v>1410</v>
      </c>
      <c r="AC43" s="18">
        <f>AA43+AB43</f>
        <v>3384</v>
      </c>
      <c r="AE43" s="4" t="s">
        <v>16</v>
      </c>
      <c r="AF43" s="2">
        <f t="shared" ref="AF43:AO43" si="35">IFERROR(B43/Q43, "N.A.")</f>
        <v>0</v>
      </c>
      <c r="AG43" s="2">
        <f t="shared" si="35"/>
        <v>8150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1620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694.28571428571433</v>
      </c>
      <c r="AQ43" s="16">
        <f t="shared" ref="AQ43" si="37">IFERROR(M43/AB43, "N.A.")</f>
        <v>6520</v>
      </c>
      <c r="AR43" s="14">
        <f t="shared" ref="AR43" si="38">IFERROR(N43/AC43, "N.A.")</f>
        <v>3121.6666666666665</v>
      </c>
    </row>
    <row r="44" spans="1:44" ht="15" customHeight="1" thickBot="1" x14ac:dyDescent="0.3">
      <c r="A44" s="5" t="s">
        <v>0</v>
      </c>
      <c r="B44" s="46">
        <f>B43+C43</f>
        <v>9193200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1370520</v>
      </c>
      <c r="I44" s="47"/>
      <c r="J44" s="46">
        <f>J43+K43</f>
        <v>0</v>
      </c>
      <c r="K44" s="47"/>
      <c r="L44" s="46">
        <f>L43+M43</f>
        <v>10563720</v>
      </c>
      <c r="M44" s="50"/>
      <c r="N44" s="19">
        <f>B44+D44+F44+H44+J44</f>
        <v>10563720</v>
      </c>
      <c r="P44" s="5" t="s">
        <v>0</v>
      </c>
      <c r="Q44" s="46">
        <f>Q43+R43</f>
        <v>1410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1128</v>
      </c>
      <c r="X44" s="47"/>
      <c r="Y44" s="46">
        <f>Y43+Z43</f>
        <v>846</v>
      </c>
      <c r="Z44" s="47"/>
      <c r="AA44" s="46">
        <f>AA43+AB43</f>
        <v>3384</v>
      </c>
      <c r="AB44" s="50"/>
      <c r="AC44" s="19">
        <f>Q44+S44+U44+W44+Y44</f>
        <v>3384</v>
      </c>
      <c r="AE44" s="5" t="s">
        <v>0</v>
      </c>
      <c r="AF44" s="48">
        <f>IFERROR(B44/Q44,"N.A.")</f>
        <v>6520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1215</v>
      </c>
      <c r="AM44" s="49"/>
      <c r="AN44" s="48">
        <f>IFERROR(J44/Y44,"N.A.")</f>
        <v>0</v>
      </c>
      <c r="AO44" s="49"/>
      <c r="AP44" s="48">
        <f>IFERROR(L44/AA44,"N.A.")</f>
        <v>3121.6666666666665</v>
      </c>
      <c r="AQ44" s="49"/>
      <c r="AR44" s="17">
        <f>IFERROR(N44/AC44, "N.A.")</f>
        <v>3121.6666666666665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39598851.999999993</v>
      </c>
      <c r="C15" s="2"/>
      <c r="D15" s="2">
        <v>18948650</v>
      </c>
      <c r="E15" s="2"/>
      <c r="F15" s="2">
        <v>20330828</v>
      </c>
      <c r="G15" s="2"/>
      <c r="H15" s="2">
        <v>48318778.000000015</v>
      </c>
      <c r="I15" s="2"/>
      <c r="J15" s="2">
        <v>0</v>
      </c>
      <c r="K15" s="2"/>
      <c r="L15" s="1">
        <f t="shared" ref="L15:M18" si="0">B15+D15+F15+H15+J15</f>
        <v>127197108.00000001</v>
      </c>
      <c r="M15" s="13">
        <f t="shared" si="0"/>
        <v>0</v>
      </c>
      <c r="N15" s="14">
        <f>L15+M15</f>
        <v>127197108.00000001</v>
      </c>
      <c r="P15" s="3" t="s">
        <v>12</v>
      </c>
      <c r="Q15" s="2">
        <v>8512</v>
      </c>
      <c r="R15" s="2">
        <v>0</v>
      </c>
      <c r="S15" s="2">
        <v>5101</v>
      </c>
      <c r="T15" s="2">
        <v>0</v>
      </c>
      <c r="U15" s="2">
        <v>4070</v>
      </c>
      <c r="V15" s="2">
        <v>0</v>
      </c>
      <c r="W15" s="2">
        <v>20329</v>
      </c>
      <c r="X15" s="2">
        <v>0</v>
      </c>
      <c r="Y15" s="2">
        <v>4808</v>
      </c>
      <c r="Z15" s="2">
        <v>0</v>
      </c>
      <c r="AA15" s="1">
        <f t="shared" ref="AA15:AB18" si="1">Q15+S15+U15+W15+Y15</f>
        <v>42820</v>
      </c>
      <c r="AB15" s="13">
        <f t="shared" si="1"/>
        <v>0</v>
      </c>
      <c r="AC15" s="14">
        <f>AA15+AB15</f>
        <v>42820</v>
      </c>
      <c r="AE15" s="3" t="s">
        <v>12</v>
      </c>
      <c r="AF15" s="2">
        <f t="shared" ref="AF15:AR18" si="2">IFERROR(B15/Q15, "N.A.")</f>
        <v>4652.1207706766909</v>
      </c>
      <c r="AG15" s="2" t="str">
        <f t="shared" si="2"/>
        <v>N.A.</v>
      </c>
      <c r="AH15" s="2">
        <f t="shared" si="2"/>
        <v>3714.6931974122722</v>
      </c>
      <c r="AI15" s="2" t="str">
        <f t="shared" si="2"/>
        <v>N.A.</v>
      </c>
      <c r="AJ15" s="2">
        <f t="shared" si="2"/>
        <v>4995.2894348894351</v>
      </c>
      <c r="AK15" s="2" t="str">
        <f t="shared" si="2"/>
        <v>N.A.</v>
      </c>
      <c r="AL15" s="2">
        <f t="shared" si="2"/>
        <v>2376.8398839096863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2970.5069593647831</v>
      </c>
      <c r="AQ15" s="16" t="str">
        <f t="shared" si="2"/>
        <v>N.A.</v>
      </c>
      <c r="AR15" s="14">
        <f t="shared" si="2"/>
        <v>2970.5069593647831</v>
      </c>
    </row>
    <row r="16" spans="1:44" ht="15" customHeight="1" thickBot="1" x14ac:dyDescent="0.3">
      <c r="A16" s="3" t="s">
        <v>13</v>
      </c>
      <c r="B16" s="2">
        <v>17672461</v>
      </c>
      <c r="C16" s="2">
        <v>746000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17672461</v>
      </c>
      <c r="M16" s="13">
        <f t="shared" si="0"/>
        <v>746000</v>
      </c>
      <c r="N16" s="14">
        <f>L16+M16</f>
        <v>18418461</v>
      </c>
      <c r="P16" s="3" t="s">
        <v>13</v>
      </c>
      <c r="Q16" s="2">
        <v>7424</v>
      </c>
      <c r="R16" s="2">
        <v>722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7424</v>
      </c>
      <c r="AB16" s="13">
        <f t="shared" si="1"/>
        <v>722</v>
      </c>
      <c r="AC16" s="14">
        <f>AA16+AB16</f>
        <v>8146</v>
      </c>
      <c r="AE16" s="3" t="s">
        <v>13</v>
      </c>
      <c r="AF16" s="2">
        <f t="shared" si="2"/>
        <v>2380.4500269396553</v>
      </c>
      <c r="AG16" s="2">
        <f t="shared" si="2"/>
        <v>1033.240997229917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2380.4500269396553</v>
      </c>
      <c r="AQ16" s="16">
        <f t="shared" si="2"/>
        <v>1033.240997229917</v>
      </c>
      <c r="AR16" s="14">
        <f t="shared" si="2"/>
        <v>2261.043579671004</v>
      </c>
    </row>
    <row r="17" spans="1:44" ht="15" customHeight="1" thickBot="1" x14ac:dyDescent="0.3">
      <c r="A17" s="3" t="s">
        <v>14</v>
      </c>
      <c r="B17" s="2">
        <v>89281848.000000015</v>
      </c>
      <c r="C17" s="2">
        <v>513309949.00000018</v>
      </c>
      <c r="D17" s="2">
        <v>46589814</v>
      </c>
      <c r="E17" s="2"/>
      <c r="F17" s="2"/>
      <c r="G17" s="2">
        <v>39088564.999999993</v>
      </c>
      <c r="H17" s="2"/>
      <c r="I17" s="2">
        <v>18564349.999999996</v>
      </c>
      <c r="J17" s="2">
        <v>0</v>
      </c>
      <c r="K17" s="2"/>
      <c r="L17" s="1">
        <f t="shared" si="0"/>
        <v>135871662</v>
      </c>
      <c r="M17" s="13">
        <f t="shared" si="0"/>
        <v>570962864.00000012</v>
      </c>
      <c r="N17" s="14">
        <f>L17+M17</f>
        <v>706834526.00000012</v>
      </c>
      <c r="P17" s="3" t="s">
        <v>14</v>
      </c>
      <c r="Q17" s="2">
        <v>20268</v>
      </c>
      <c r="R17" s="2">
        <v>81648</v>
      </c>
      <c r="S17" s="2">
        <v>6239</v>
      </c>
      <c r="T17" s="2">
        <v>0</v>
      </c>
      <c r="U17" s="2">
        <v>0</v>
      </c>
      <c r="V17" s="2">
        <v>6277</v>
      </c>
      <c r="W17" s="2">
        <v>0</v>
      </c>
      <c r="X17" s="2">
        <v>3969</v>
      </c>
      <c r="Y17" s="2">
        <v>4652</v>
      </c>
      <c r="Z17" s="2">
        <v>0</v>
      </c>
      <c r="AA17" s="1">
        <f t="shared" si="1"/>
        <v>31159</v>
      </c>
      <c r="AB17" s="13">
        <f t="shared" si="1"/>
        <v>91894</v>
      </c>
      <c r="AC17" s="14">
        <f>AA17+AB17</f>
        <v>123053</v>
      </c>
      <c r="AE17" s="3" t="s">
        <v>14</v>
      </c>
      <c r="AF17" s="2">
        <f t="shared" si="2"/>
        <v>4405.0645352279462</v>
      </c>
      <c r="AG17" s="2">
        <f t="shared" si="2"/>
        <v>6286.8649446404097</v>
      </c>
      <c r="AH17" s="2">
        <f t="shared" si="2"/>
        <v>7467.5130629908635</v>
      </c>
      <c r="AI17" s="2" t="str">
        <f t="shared" si="2"/>
        <v>N.A.</v>
      </c>
      <c r="AJ17" s="2" t="str">
        <f t="shared" si="2"/>
        <v>N.A.</v>
      </c>
      <c r="AK17" s="2">
        <f t="shared" si="2"/>
        <v>6227.2685996495129</v>
      </c>
      <c r="AL17" s="2" t="str">
        <f t="shared" si="2"/>
        <v>N.A.</v>
      </c>
      <c r="AM17" s="2">
        <f t="shared" si="2"/>
        <v>4677.3368606701933</v>
      </c>
      <c r="AN17" s="2">
        <f t="shared" si="2"/>
        <v>0</v>
      </c>
      <c r="AO17" s="2" t="str">
        <f t="shared" si="2"/>
        <v>N.A.</v>
      </c>
      <c r="AP17" s="15">
        <f t="shared" si="2"/>
        <v>4360.5912256490901</v>
      </c>
      <c r="AQ17" s="16">
        <f t="shared" si="2"/>
        <v>6213.2768624719802</v>
      </c>
      <c r="AR17" s="14">
        <f t="shared" si="2"/>
        <v>5744.147042331354</v>
      </c>
    </row>
    <row r="18" spans="1:44" ht="15" customHeight="1" thickBot="1" x14ac:dyDescent="0.3">
      <c r="A18" s="3" t="s">
        <v>15</v>
      </c>
      <c r="B18" s="2">
        <v>16292765.000000002</v>
      </c>
      <c r="C18" s="2">
        <v>7892479.9999999991</v>
      </c>
      <c r="D18" s="2">
        <v>1530285.9999999998</v>
      </c>
      <c r="E18" s="2">
        <v>341850</v>
      </c>
      <c r="F18" s="2"/>
      <c r="G18" s="2">
        <v>9888309.9999999981</v>
      </c>
      <c r="H18" s="2">
        <v>5590828</v>
      </c>
      <c r="I18" s="2"/>
      <c r="J18" s="2">
        <v>0</v>
      </c>
      <c r="K18" s="2"/>
      <c r="L18" s="1">
        <f t="shared" si="0"/>
        <v>23413879</v>
      </c>
      <c r="M18" s="13">
        <f t="shared" si="0"/>
        <v>18122639.999999996</v>
      </c>
      <c r="N18" s="14">
        <f>L18+M18</f>
        <v>41536519</v>
      </c>
      <c r="P18" s="3" t="s">
        <v>15</v>
      </c>
      <c r="Q18" s="2">
        <v>6014</v>
      </c>
      <c r="R18" s="2">
        <v>781</v>
      </c>
      <c r="S18" s="2">
        <v>917</v>
      </c>
      <c r="T18" s="2">
        <v>106</v>
      </c>
      <c r="U18" s="2">
        <v>0</v>
      </c>
      <c r="V18" s="2">
        <v>2086</v>
      </c>
      <c r="W18" s="2">
        <v>4479</v>
      </c>
      <c r="X18" s="2">
        <v>0</v>
      </c>
      <c r="Y18" s="2">
        <v>1520</v>
      </c>
      <c r="Z18" s="2">
        <v>0</v>
      </c>
      <c r="AA18" s="1">
        <f t="shared" si="1"/>
        <v>12930</v>
      </c>
      <c r="AB18" s="13">
        <f t="shared" si="1"/>
        <v>2973</v>
      </c>
      <c r="AC18" s="18">
        <f>AA18+AB18</f>
        <v>15903</v>
      </c>
      <c r="AE18" s="3" t="s">
        <v>15</v>
      </c>
      <c r="AF18" s="2">
        <f t="shared" si="2"/>
        <v>2709.1395078150986</v>
      </c>
      <c r="AG18" s="2">
        <f t="shared" si="2"/>
        <v>10105.608194622278</v>
      </c>
      <c r="AH18" s="2">
        <f t="shared" si="2"/>
        <v>1668.7960741548525</v>
      </c>
      <c r="AI18" s="2">
        <f t="shared" si="2"/>
        <v>3225</v>
      </c>
      <c r="AJ18" s="2" t="str">
        <f t="shared" si="2"/>
        <v>N.A.</v>
      </c>
      <c r="AK18" s="2">
        <f t="shared" si="2"/>
        <v>4740.3211888782353</v>
      </c>
      <c r="AL18" s="2">
        <f t="shared" si="2"/>
        <v>1248.2313016298281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1810.8181747873164</v>
      </c>
      <c r="AQ18" s="16">
        <f t="shared" si="2"/>
        <v>6095.7416750756802</v>
      </c>
      <c r="AR18" s="14">
        <f t="shared" si="2"/>
        <v>2611.866880462806</v>
      </c>
    </row>
    <row r="19" spans="1:44" ht="15" customHeight="1" thickBot="1" x14ac:dyDescent="0.3">
      <c r="A19" s="4" t="s">
        <v>16</v>
      </c>
      <c r="B19" s="2">
        <f t="shared" ref="B19:K19" si="3">SUM(B15:B18)</f>
        <v>162845926</v>
      </c>
      <c r="C19" s="2">
        <f t="shared" si="3"/>
        <v>521948429.00000018</v>
      </c>
      <c r="D19" s="2">
        <f t="shared" si="3"/>
        <v>67068750</v>
      </c>
      <c r="E19" s="2">
        <f t="shared" si="3"/>
        <v>341850</v>
      </c>
      <c r="F19" s="2">
        <f t="shared" si="3"/>
        <v>20330828</v>
      </c>
      <c r="G19" s="2">
        <f t="shared" si="3"/>
        <v>48976874.999999993</v>
      </c>
      <c r="H19" s="2">
        <f t="shared" si="3"/>
        <v>53909606.000000015</v>
      </c>
      <c r="I19" s="2">
        <f t="shared" si="3"/>
        <v>18564349.999999996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304155110</v>
      </c>
      <c r="M19" s="13">
        <f t="shared" ref="M19" si="5">C19+E19+G19+I19+K19</f>
        <v>589831504.00000012</v>
      </c>
      <c r="N19" s="18">
        <f>L19+M19</f>
        <v>893986614.00000012</v>
      </c>
      <c r="P19" s="4" t="s">
        <v>16</v>
      </c>
      <c r="Q19" s="2">
        <f t="shared" ref="Q19:Z19" si="6">SUM(Q15:Q18)</f>
        <v>42218</v>
      </c>
      <c r="R19" s="2">
        <f t="shared" si="6"/>
        <v>83151</v>
      </c>
      <c r="S19" s="2">
        <f t="shared" si="6"/>
        <v>12257</v>
      </c>
      <c r="T19" s="2">
        <f t="shared" si="6"/>
        <v>106</v>
      </c>
      <c r="U19" s="2">
        <f t="shared" si="6"/>
        <v>4070</v>
      </c>
      <c r="V19" s="2">
        <f t="shared" si="6"/>
        <v>8363</v>
      </c>
      <c r="W19" s="2">
        <f t="shared" si="6"/>
        <v>24808</v>
      </c>
      <c r="X19" s="2">
        <f t="shared" si="6"/>
        <v>3969</v>
      </c>
      <c r="Y19" s="2">
        <f t="shared" si="6"/>
        <v>10980</v>
      </c>
      <c r="Z19" s="2">
        <f t="shared" si="6"/>
        <v>0</v>
      </c>
      <c r="AA19" s="1">
        <f t="shared" ref="AA19" si="7">Q19+S19+U19+W19+Y19</f>
        <v>94333</v>
      </c>
      <c r="AB19" s="13">
        <f t="shared" ref="AB19" si="8">R19+T19+V19+X19+Z19</f>
        <v>95589</v>
      </c>
      <c r="AC19" s="14">
        <f>AA19+AB19</f>
        <v>189922</v>
      </c>
      <c r="AE19" s="4" t="s">
        <v>16</v>
      </c>
      <c r="AF19" s="2">
        <f t="shared" ref="AF19:AO19" si="9">IFERROR(B19/Q19, "N.A.")</f>
        <v>3857.2629210289451</v>
      </c>
      <c r="AG19" s="2">
        <f t="shared" si="9"/>
        <v>6277.1154766629406</v>
      </c>
      <c r="AH19" s="2">
        <f t="shared" si="9"/>
        <v>5471.8732153055398</v>
      </c>
      <c r="AI19" s="2">
        <f t="shared" si="9"/>
        <v>3225</v>
      </c>
      <c r="AJ19" s="2">
        <f t="shared" si="9"/>
        <v>4995.2894348894351</v>
      </c>
      <c r="AK19" s="2">
        <f t="shared" si="9"/>
        <v>5856.3763003706799</v>
      </c>
      <c r="AL19" s="2">
        <f t="shared" si="9"/>
        <v>2173.073444050307</v>
      </c>
      <c r="AM19" s="2">
        <f t="shared" si="9"/>
        <v>4677.3368606701933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3224.2705097897874</v>
      </c>
      <c r="AQ19" s="16">
        <f t="shared" ref="AQ19" si="11">IFERROR(M19/AB19, "N.A.")</f>
        <v>6170.4956009582702</v>
      </c>
      <c r="AR19" s="14">
        <f t="shared" ref="AR19" si="12">IFERROR(N19/AC19, "N.A.")</f>
        <v>4707.1251039900599</v>
      </c>
    </row>
    <row r="20" spans="1:44" ht="15" customHeight="1" thickBot="1" x14ac:dyDescent="0.3">
      <c r="A20" s="5" t="s">
        <v>0</v>
      </c>
      <c r="B20" s="46">
        <f>B19+C19</f>
        <v>684794355.00000024</v>
      </c>
      <c r="C20" s="47"/>
      <c r="D20" s="46">
        <f>D19+E19</f>
        <v>67410600</v>
      </c>
      <c r="E20" s="47"/>
      <c r="F20" s="46">
        <f>F19+G19</f>
        <v>69307703</v>
      </c>
      <c r="G20" s="47"/>
      <c r="H20" s="46">
        <f>H19+I19</f>
        <v>72473956.000000015</v>
      </c>
      <c r="I20" s="47"/>
      <c r="J20" s="46">
        <f>J19+K19</f>
        <v>0</v>
      </c>
      <c r="K20" s="47"/>
      <c r="L20" s="46">
        <f>L19+M19</f>
        <v>893986614.00000012</v>
      </c>
      <c r="M20" s="50"/>
      <c r="N20" s="19">
        <f>B20+D20+F20+H20+J20</f>
        <v>893986614.00000024</v>
      </c>
      <c r="P20" s="5" t="s">
        <v>0</v>
      </c>
      <c r="Q20" s="46">
        <f>Q19+R19</f>
        <v>125369</v>
      </c>
      <c r="R20" s="47"/>
      <c r="S20" s="46">
        <f>S19+T19</f>
        <v>12363</v>
      </c>
      <c r="T20" s="47"/>
      <c r="U20" s="46">
        <f>U19+V19</f>
        <v>12433</v>
      </c>
      <c r="V20" s="47"/>
      <c r="W20" s="46">
        <f>W19+X19</f>
        <v>28777</v>
      </c>
      <c r="X20" s="47"/>
      <c r="Y20" s="46">
        <f>Y19+Z19</f>
        <v>10980</v>
      </c>
      <c r="Z20" s="47"/>
      <c r="AA20" s="46">
        <f>AA19+AB19</f>
        <v>189922</v>
      </c>
      <c r="AB20" s="47"/>
      <c r="AC20" s="20">
        <f>Q20+S20+U20+W20+Y20</f>
        <v>189922</v>
      </c>
      <c r="AE20" s="5" t="s">
        <v>0</v>
      </c>
      <c r="AF20" s="48">
        <f>IFERROR(B20/Q20,"N.A.")</f>
        <v>5462.2303360479882</v>
      </c>
      <c r="AG20" s="49"/>
      <c r="AH20" s="48">
        <f>IFERROR(D20/S20,"N.A.")</f>
        <v>5452.6085901480219</v>
      </c>
      <c r="AI20" s="49"/>
      <c r="AJ20" s="48">
        <f>IFERROR(F20/U20,"N.A.")</f>
        <v>5574.4955360733529</v>
      </c>
      <c r="AK20" s="49"/>
      <c r="AL20" s="48">
        <f>IFERROR(H20/W20,"N.A.")</f>
        <v>2518.4680821489387</v>
      </c>
      <c r="AM20" s="49"/>
      <c r="AN20" s="48">
        <f>IFERROR(J20/Y20,"N.A.")</f>
        <v>0</v>
      </c>
      <c r="AO20" s="49"/>
      <c r="AP20" s="48">
        <f>IFERROR(L20/AA20,"N.A.")</f>
        <v>4707.1251039900599</v>
      </c>
      <c r="AQ20" s="49"/>
      <c r="AR20" s="17">
        <f>IFERROR(N20/AC20, "N.A.")</f>
        <v>4707.1251039900608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34309895</v>
      </c>
      <c r="C27" s="2"/>
      <c r="D27" s="2">
        <v>18948650</v>
      </c>
      <c r="E27" s="2"/>
      <c r="F27" s="2">
        <v>14156889.999999998</v>
      </c>
      <c r="G27" s="2"/>
      <c r="H27" s="2">
        <v>32227864.000000007</v>
      </c>
      <c r="I27" s="2"/>
      <c r="J27" s="2">
        <v>0</v>
      </c>
      <c r="K27" s="2"/>
      <c r="L27" s="1">
        <f t="shared" ref="L27:M30" si="13">B27+D27+F27+H27+J27</f>
        <v>99643299</v>
      </c>
      <c r="M27" s="13">
        <f t="shared" si="13"/>
        <v>0</v>
      </c>
      <c r="N27" s="14">
        <f>L27+M27</f>
        <v>99643299</v>
      </c>
      <c r="P27" s="3" t="s">
        <v>12</v>
      </c>
      <c r="Q27" s="2">
        <v>6311</v>
      </c>
      <c r="R27" s="2">
        <v>0</v>
      </c>
      <c r="S27" s="2">
        <v>5101</v>
      </c>
      <c r="T27" s="2">
        <v>0</v>
      </c>
      <c r="U27" s="2">
        <v>2718</v>
      </c>
      <c r="V27" s="2">
        <v>0</v>
      </c>
      <c r="W27" s="2">
        <v>9234</v>
      </c>
      <c r="X27" s="2">
        <v>0</v>
      </c>
      <c r="Y27" s="2">
        <v>1489</v>
      </c>
      <c r="Z27" s="2">
        <v>0</v>
      </c>
      <c r="AA27" s="1">
        <f t="shared" ref="AA27:AB30" si="14">Q27+S27+U27+W27+Y27</f>
        <v>24853</v>
      </c>
      <c r="AB27" s="13">
        <f t="shared" si="14"/>
        <v>0</v>
      </c>
      <c r="AC27" s="14">
        <f>AA27+AB27</f>
        <v>24853</v>
      </c>
      <c r="AE27" s="3" t="s">
        <v>12</v>
      </c>
      <c r="AF27" s="2">
        <f t="shared" ref="AF27:AR30" si="15">IFERROR(B27/Q27, "N.A.")</f>
        <v>5436.5227380763745</v>
      </c>
      <c r="AG27" s="2" t="str">
        <f t="shared" si="15"/>
        <v>N.A.</v>
      </c>
      <c r="AH27" s="2">
        <f t="shared" si="15"/>
        <v>3714.6931974122722</v>
      </c>
      <c r="AI27" s="2" t="str">
        <f t="shared" si="15"/>
        <v>N.A.</v>
      </c>
      <c r="AJ27" s="2">
        <f t="shared" si="15"/>
        <v>5208.5688005886677</v>
      </c>
      <c r="AK27" s="2" t="str">
        <f t="shared" si="15"/>
        <v>N.A.</v>
      </c>
      <c r="AL27" s="2">
        <f t="shared" si="15"/>
        <v>3490.1303876976399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4009.3066832977911</v>
      </c>
      <c r="AQ27" s="16" t="str">
        <f t="shared" si="15"/>
        <v>N.A.</v>
      </c>
      <c r="AR27" s="14">
        <f t="shared" si="15"/>
        <v>4009.3066832977911</v>
      </c>
    </row>
    <row r="28" spans="1:44" ht="15" customHeight="1" thickBot="1" x14ac:dyDescent="0.3">
      <c r="A28" s="3" t="s">
        <v>13</v>
      </c>
      <c r="B28" s="2">
        <v>866019.99999999988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866019.99999999988</v>
      </c>
      <c r="M28" s="13">
        <f t="shared" si="13"/>
        <v>0</v>
      </c>
      <c r="N28" s="14">
        <f>L28+M28</f>
        <v>866019.99999999988</v>
      </c>
      <c r="P28" s="3" t="s">
        <v>13</v>
      </c>
      <c r="Q28" s="2">
        <v>655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655</v>
      </c>
      <c r="AB28" s="13">
        <f t="shared" si="14"/>
        <v>0</v>
      </c>
      <c r="AC28" s="14">
        <f>AA28+AB28</f>
        <v>655</v>
      </c>
      <c r="AE28" s="3" t="s">
        <v>13</v>
      </c>
      <c r="AF28" s="2">
        <f t="shared" si="15"/>
        <v>1322.1679389312976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1322.1679389312976</v>
      </c>
      <c r="AQ28" s="16" t="str">
        <f t="shared" si="15"/>
        <v>N.A.</v>
      </c>
      <c r="AR28" s="14">
        <f t="shared" si="15"/>
        <v>1322.1679389312976</v>
      </c>
    </row>
    <row r="29" spans="1:44" ht="15" customHeight="1" thickBot="1" x14ac:dyDescent="0.3">
      <c r="A29" s="3" t="s">
        <v>14</v>
      </c>
      <c r="B29" s="2">
        <v>58594079.999999993</v>
      </c>
      <c r="C29" s="2">
        <v>310763678.99999994</v>
      </c>
      <c r="D29" s="2">
        <v>42588790.000000015</v>
      </c>
      <c r="E29" s="2"/>
      <c r="F29" s="2"/>
      <c r="G29" s="2">
        <v>33946264.999999993</v>
      </c>
      <c r="H29" s="2"/>
      <c r="I29" s="2">
        <v>7948049.9999999991</v>
      </c>
      <c r="J29" s="2">
        <v>0</v>
      </c>
      <c r="K29" s="2"/>
      <c r="L29" s="1">
        <f t="shared" si="13"/>
        <v>101182870</v>
      </c>
      <c r="M29" s="13">
        <f t="shared" si="13"/>
        <v>352657993.99999994</v>
      </c>
      <c r="N29" s="14">
        <f>L29+M29</f>
        <v>453840863.99999994</v>
      </c>
      <c r="P29" s="3" t="s">
        <v>14</v>
      </c>
      <c r="Q29" s="2">
        <v>11875</v>
      </c>
      <c r="R29" s="2">
        <v>47158</v>
      </c>
      <c r="S29" s="2">
        <v>4575</v>
      </c>
      <c r="T29" s="2">
        <v>0</v>
      </c>
      <c r="U29" s="2">
        <v>0</v>
      </c>
      <c r="V29" s="2">
        <v>4445</v>
      </c>
      <c r="W29" s="2">
        <v>0</v>
      </c>
      <c r="X29" s="2">
        <v>2753</v>
      </c>
      <c r="Y29" s="2">
        <v>589</v>
      </c>
      <c r="Z29" s="2">
        <v>0</v>
      </c>
      <c r="AA29" s="1">
        <f t="shared" si="14"/>
        <v>17039</v>
      </c>
      <c r="AB29" s="13">
        <f t="shared" si="14"/>
        <v>54356</v>
      </c>
      <c r="AC29" s="14">
        <f>AA29+AB29</f>
        <v>71395</v>
      </c>
      <c r="AE29" s="3" t="s">
        <v>14</v>
      </c>
      <c r="AF29" s="2">
        <f t="shared" si="15"/>
        <v>4934.2383157894728</v>
      </c>
      <c r="AG29" s="2">
        <f t="shared" si="15"/>
        <v>6589.8400907587247</v>
      </c>
      <c r="AH29" s="2">
        <f t="shared" si="15"/>
        <v>9309.0251366120247</v>
      </c>
      <c r="AI29" s="2" t="str">
        <f t="shared" si="15"/>
        <v>N.A.</v>
      </c>
      <c r="AJ29" s="2" t="str">
        <f t="shared" si="15"/>
        <v>N.A.</v>
      </c>
      <c r="AK29" s="2">
        <f t="shared" si="15"/>
        <v>7636.9550056242952</v>
      </c>
      <c r="AL29" s="2" t="str">
        <f t="shared" si="15"/>
        <v>N.A.</v>
      </c>
      <c r="AM29" s="2">
        <f t="shared" si="15"/>
        <v>2887.0504903741371</v>
      </c>
      <c r="AN29" s="2">
        <f t="shared" si="15"/>
        <v>0</v>
      </c>
      <c r="AO29" s="2" t="str">
        <f t="shared" si="15"/>
        <v>N.A.</v>
      </c>
      <c r="AP29" s="15">
        <f t="shared" si="15"/>
        <v>5938.3103468513409</v>
      </c>
      <c r="AQ29" s="16">
        <f t="shared" si="15"/>
        <v>6487.9313047317673</v>
      </c>
      <c r="AR29" s="14">
        <f t="shared" si="15"/>
        <v>6356.759773093353</v>
      </c>
    </row>
    <row r="30" spans="1:44" ht="15" customHeight="1" thickBot="1" x14ac:dyDescent="0.3">
      <c r="A30" s="3" t="s">
        <v>15</v>
      </c>
      <c r="B30" s="2">
        <v>15440505</v>
      </c>
      <c r="C30" s="2">
        <v>7892479.9999999991</v>
      </c>
      <c r="D30" s="2">
        <v>1530285.9999999998</v>
      </c>
      <c r="E30" s="2">
        <v>341850</v>
      </c>
      <c r="F30" s="2"/>
      <c r="G30" s="2">
        <v>9888309.9999999981</v>
      </c>
      <c r="H30" s="2">
        <v>5520856.0000000028</v>
      </c>
      <c r="I30" s="2"/>
      <c r="J30" s="2">
        <v>0</v>
      </c>
      <c r="K30" s="2"/>
      <c r="L30" s="1">
        <f t="shared" si="13"/>
        <v>22491647.000000004</v>
      </c>
      <c r="M30" s="13">
        <f t="shared" si="13"/>
        <v>18122639.999999996</v>
      </c>
      <c r="N30" s="14">
        <f>L30+M30</f>
        <v>40614287</v>
      </c>
      <c r="P30" s="3" t="s">
        <v>15</v>
      </c>
      <c r="Q30" s="2">
        <v>5894</v>
      </c>
      <c r="R30" s="2">
        <v>781</v>
      </c>
      <c r="S30" s="2">
        <v>917</v>
      </c>
      <c r="T30" s="2">
        <v>106</v>
      </c>
      <c r="U30" s="2">
        <v>0</v>
      </c>
      <c r="V30" s="2">
        <v>2086</v>
      </c>
      <c r="W30" s="2">
        <v>4242</v>
      </c>
      <c r="X30" s="2">
        <v>0</v>
      </c>
      <c r="Y30" s="2">
        <v>862</v>
      </c>
      <c r="Z30" s="2">
        <v>0</v>
      </c>
      <c r="AA30" s="1">
        <f t="shared" si="14"/>
        <v>11915</v>
      </c>
      <c r="AB30" s="13">
        <f t="shared" si="14"/>
        <v>2973</v>
      </c>
      <c r="AC30" s="18">
        <f>AA30+AB30</f>
        <v>14888</v>
      </c>
      <c r="AE30" s="3" t="s">
        <v>15</v>
      </c>
      <c r="AF30" s="2">
        <f t="shared" si="15"/>
        <v>2619.6988462843569</v>
      </c>
      <c r="AG30" s="2">
        <f t="shared" si="15"/>
        <v>10105.608194622278</v>
      </c>
      <c r="AH30" s="2">
        <f t="shared" si="15"/>
        <v>1668.7960741548525</v>
      </c>
      <c r="AI30" s="2">
        <f t="shared" si="15"/>
        <v>3225</v>
      </c>
      <c r="AJ30" s="2" t="str">
        <f t="shared" si="15"/>
        <v>N.A.</v>
      </c>
      <c r="AK30" s="2">
        <f t="shared" si="15"/>
        <v>4740.3211888782353</v>
      </c>
      <c r="AL30" s="2">
        <f t="shared" si="15"/>
        <v>1301.4747760490341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1887.6749475451115</v>
      </c>
      <c r="AQ30" s="16">
        <f t="shared" si="15"/>
        <v>6095.7416750756802</v>
      </c>
      <c r="AR30" s="14">
        <f t="shared" si="15"/>
        <v>2727.9881112305211</v>
      </c>
    </row>
    <row r="31" spans="1:44" ht="15" customHeight="1" thickBot="1" x14ac:dyDescent="0.3">
      <c r="A31" s="4" t="s">
        <v>16</v>
      </c>
      <c r="B31" s="2">
        <f t="shared" ref="B31:K31" si="16">SUM(B27:B30)</f>
        <v>109210500</v>
      </c>
      <c r="C31" s="2">
        <f t="shared" si="16"/>
        <v>318656158.99999994</v>
      </c>
      <c r="D31" s="2">
        <f t="shared" si="16"/>
        <v>63067726.000000015</v>
      </c>
      <c r="E31" s="2">
        <f t="shared" si="16"/>
        <v>341850</v>
      </c>
      <c r="F31" s="2">
        <f t="shared" si="16"/>
        <v>14156889.999999998</v>
      </c>
      <c r="G31" s="2">
        <f t="shared" si="16"/>
        <v>43834574.999999993</v>
      </c>
      <c r="H31" s="2">
        <f t="shared" si="16"/>
        <v>37748720.000000007</v>
      </c>
      <c r="I31" s="2">
        <f t="shared" si="16"/>
        <v>7948049.9999999991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224183836</v>
      </c>
      <c r="M31" s="13">
        <f t="shared" ref="M31" si="18">C31+E31+G31+I31+K31</f>
        <v>370780633.99999994</v>
      </c>
      <c r="N31" s="18">
        <f>L31+M31</f>
        <v>594964470</v>
      </c>
      <c r="P31" s="4" t="s">
        <v>16</v>
      </c>
      <c r="Q31" s="2">
        <f t="shared" ref="Q31:Z31" si="19">SUM(Q27:Q30)</f>
        <v>24735</v>
      </c>
      <c r="R31" s="2">
        <f t="shared" si="19"/>
        <v>47939</v>
      </c>
      <c r="S31" s="2">
        <f t="shared" si="19"/>
        <v>10593</v>
      </c>
      <c r="T31" s="2">
        <f t="shared" si="19"/>
        <v>106</v>
      </c>
      <c r="U31" s="2">
        <f t="shared" si="19"/>
        <v>2718</v>
      </c>
      <c r="V31" s="2">
        <f t="shared" si="19"/>
        <v>6531</v>
      </c>
      <c r="W31" s="2">
        <f t="shared" si="19"/>
        <v>13476</v>
      </c>
      <c r="X31" s="2">
        <f t="shared" si="19"/>
        <v>2753</v>
      </c>
      <c r="Y31" s="2">
        <f t="shared" si="19"/>
        <v>2940</v>
      </c>
      <c r="Z31" s="2">
        <f t="shared" si="19"/>
        <v>0</v>
      </c>
      <c r="AA31" s="1">
        <f t="shared" ref="AA31" si="20">Q31+S31+U31+W31+Y31</f>
        <v>54462</v>
      </c>
      <c r="AB31" s="13">
        <f t="shared" ref="AB31" si="21">R31+T31+V31+X31+Z31</f>
        <v>57329</v>
      </c>
      <c r="AC31" s="14">
        <f>AA31+AB31</f>
        <v>111791</v>
      </c>
      <c r="AE31" s="4" t="s">
        <v>16</v>
      </c>
      <c r="AF31" s="2">
        <f t="shared" ref="AF31:AO31" si="22">IFERROR(B31/Q31, "N.A.")</f>
        <v>4415.2213462704667</v>
      </c>
      <c r="AG31" s="2">
        <f t="shared" si="22"/>
        <v>6647.1173574751238</v>
      </c>
      <c r="AH31" s="2">
        <f t="shared" si="22"/>
        <v>5953.7171717171732</v>
      </c>
      <c r="AI31" s="2">
        <f t="shared" si="22"/>
        <v>3225</v>
      </c>
      <c r="AJ31" s="2">
        <f t="shared" si="22"/>
        <v>5208.5688005886677</v>
      </c>
      <c r="AK31" s="2">
        <f t="shared" si="22"/>
        <v>6711.7707854846103</v>
      </c>
      <c r="AL31" s="2">
        <f t="shared" si="22"/>
        <v>2801.1813594538444</v>
      </c>
      <c r="AM31" s="2">
        <f t="shared" si="22"/>
        <v>2887.0504903741371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4116.3349858617021</v>
      </c>
      <c r="AQ31" s="16">
        <f t="shared" ref="AQ31" si="24">IFERROR(M31/AB31, "N.A.")</f>
        <v>6467.5929110921161</v>
      </c>
      <c r="AR31" s="14">
        <f t="shared" ref="AR31" si="25">IFERROR(N31/AC31, "N.A.")</f>
        <v>5322.1142131298584</v>
      </c>
    </row>
    <row r="32" spans="1:44" ht="15" customHeight="1" thickBot="1" x14ac:dyDescent="0.3">
      <c r="A32" s="5" t="s">
        <v>0</v>
      </c>
      <c r="B32" s="46">
        <f>B31+C31</f>
        <v>427866658.99999994</v>
      </c>
      <c r="C32" s="47"/>
      <c r="D32" s="46">
        <f>D31+E31</f>
        <v>63409576.000000015</v>
      </c>
      <c r="E32" s="47"/>
      <c r="F32" s="46">
        <f>F31+G31</f>
        <v>57991464.999999993</v>
      </c>
      <c r="G32" s="47"/>
      <c r="H32" s="46">
        <f>H31+I31</f>
        <v>45696770.000000007</v>
      </c>
      <c r="I32" s="47"/>
      <c r="J32" s="46">
        <f>J31+K31</f>
        <v>0</v>
      </c>
      <c r="K32" s="47"/>
      <c r="L32" s="46">
        <f>L31+M31</f>
        <v>594964470</v>
      </c>
      <c r="M32" s="50"/>
      <c r="N32" s="19">
        <f>B32+D32+F32+H32+J32</f>
        <v>594964469.99999988</v>
      </c>
      <c r="P32" s="5" t="s">
        <v>0</v>
      </c>
      <c r="Q32" s="46">
        <f>Q31+R31</f>
        <v>72674</v>
      </c>
      <c r="R32" s="47"/>
      <c r="S32" s="46">
        <f>S31+T31</f>
        <v>10699</v>
      </c>
      <c r="T32" s="47"/>
      <c r="U32" s="46">
        <f>U31+V31</f>
        <v>9249</v>
      </c>
      <c r="V32" s="47"/>
      <c r="W32" s="46">
        <f>W31+X31</f>
        <v>16229</v>
      </c>
      <c r="X32" s="47"/>
      <c r="Y32" s="46">
        <f>Y31+Z31</f>
        <v>2940</v>
      </c>
      <c r="Z32" s="47"/>
      <c r="AA32" s="46">
        <f>AA31+AB31</f>
        <v>111791</v>
      </c>
      <c r="AB32" s="47"/>
      <c r="AC32" s="20">
        <f>Q32+S32+U32+W32+Y32</f>
        <v>111791</v>
      </c>
      <c r="AE32" s="5" t="s">
        <v>0</v>
      </c>
      <c r="AF32" s="48">
        <f>IFERROR(B32/Q32,"N.A.")</f>
        <v>5887.4791397198442</v>
      </c>
      <c r="AG32" s="49"/>
      <c r="AH32" s="48">
        <f>IFERROR(D32/S32,"N.A.")</f>
        <v>5926.6824936910007</v>
      </c>
      <c r="AI32" s="49"/>
      <c r="AJ32" s="48">
        <f>IFERROR(F32/U32,"N.A.")</f>
        <v>6270.0254081522316</v>
      </c>
      <c r="AK32" s="49"/>
      <c r="AL32" s="48">
        <f>IFERROR(H32/W32,"N.A.")</f>
        <v>2815.7477355351534</v>
      </c>
      <c r="AM32" s="49"/>
      <c r="AN32" s="48">
        <f>IFERROR(J32/Y32,"N.A.")</f>
        <v>0</v>
      </c>
      <c r="AO32" s="49"/>
      <c r="AP32" s="48">
        <f>IFERROR(L32/AA32,"N.A.")</f>
        <v>5322.1142131298584</v>
      </c>
      <c r="AQ32" s="49"/>
      <c r="AR32" s="17">
        <f>IFERROR(N32/AC32, "N.A.")</f>
        <v>5322.1142131298575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5288956.9999999991</v>
      </c>
      <c r="C39" s="2"/>
      <c r="D39" s="2"/>
      <c r="E39" s="2"/>
      <c r="F39" s="2">
        <v>6173938.0000000009</v>
      </c>
      <c r="G39" s="2"/>
      <c r="H39" s="2">
        <v>16090914.000000007</v>
      </c>
      <c r="I39" s="2"/>
      <c r="J39" s="2">
        <v>0</v>
      </c>
      <c r="K39" s="2"/>
      <c r="L39" s="1">
        <f t="shared" ref="L39:M42" si="26">B39+D39+F39+H39+J39</f>
        <v>27553809.000000007</v>
      </c>
      <c r="M39" s="13">
        <f t="shared" si="26"/>
        <v>0</v>
      </c>
      <c r="N39" s="14">
        <f>L39+M39</f>
        <v>27553809.000000007</v>
      </c>
      <c r="P39" s="3" t="s">
        <v>12</v>
      </c>
      <c r="Q39" s="2">
        <v>2201</v>
      </c>
      <c r="R39" s="2">
        <v>0</v>
      </c>
      <c r="S39" s="2">
        <v>0</v>
      </c>
      <c r="T39" s="2">
        <v>0</v>
      </c>
      <c r="U39" s="2">
        <v>1352</v>
      </c>
      <c r="V39" s="2">
        <v>0</v>
      </c>
      <c r="W39" s="2">
        <v>11095</v>
      </c>
      <c r="X39" s="2">
        <v>0</v>
      </c>
      <c r="Y39" s="2">
        <v>3319</v>
      </c>
      <c r="Z39" s="2">
        <v>0</v>
      </c>
      <c r="AA39" s="1">
        <f t="shared" ref="AA39:AB42" si="27">Q39+S39+U39+W39+Y39</f>
        <v>17967</v>
      </c>
      <c r="AB39" s="13">
        <f t="shared" si="27"/>
        <v>0</v>
      </c>
      <c r="AC39" s="14">
        <f>AA39+AB39</f>
        <v>17967</v>
      </c>
      <c r="AE39" s="3" t="s">
        <v>12</v>
      </c>
      <c r="AF39" s="2">
        <f t="shared" ref="AF39:AR42" si="28">IFERROR(B39/Q39, "N.A.")</f>
        <v>2402.9791004089047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4566.5221893491134</v>
      </c>
      <c r="AK39" s="2" t="str">
        <f t="shared" si="28"/>
        <v>N.A.</v>
      </c>
      <c r="AL39" s="2">
        <f t="shared" si="28"/>
        <v>1450.2851735015779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1533.5787276673907</v>
      </c>
      <c r="AQ39" s="16" t="str">
        <f t="shared" si="28"/>
        <v>N.A.</v>
      </c>
      <c r="AR39" s="14">
        <f t="shared" si="28"/>
        <v>1533.5787276673907</v>
      </c>
    </row>
    <row r="40" spans="1:44" ht="15" customHeight="1" thickBot="1" x14ac:dyDescent="0.3">
      <c r="A40" s="3" t="s">
        <v>13</v>
      </c>
      <c r="B40" s="2">
        <v>16806441</v>
      </c>
      <c r="C40" s="2">
        <v>746000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16806441</v>
      </c>
      <c r="M40" s="13">
        <f t="shared" si="26"/>
        <v>746000</v>
      </c>
      <c r="N40" s="14">
        <f>L40+M40</f>
        <v>17552441</v>
      </c>
      <c r="P40" s="3" t="s">
        <v>13</v>
      </c>
      <c r="Q40" s="2">
        <v>6769</v>
      </c>
      <c r="R40" s="2">
        <v>722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6769</v>
      </c>
      <c r="AB40" s="13">
        <f t="shared" si="27"/>
        <v>722</v>
      </c>
      <c r="AC40" s="14">
        <f>AA40+AB40</f>
        <v>7491</v>
      </c>
      <c r="AE40" s="3" t="s">
        <v>13</v>
      </c>
      <c r="AF40" s="2">
        <f t="shared" si="28"/>
        <v>2482.8543359432706</v>
      </c>
      <c r="AG40" s="2">
        <f t="shared" si="28"/>
        <v>1033.240997229917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2482.8543359432706</v>
      </c>
      <c r="AQ40" s="16">
        <f t="shared" si="28"/>
        <v>1033.240997229917</v>
      </c>
      <c r="AR40" s="14">
        <f t="shared" si="28"/>
        <v>2343.1372313442798</v>
      </c>
    </row>
    <row r="41" spans="1:44" ht="15" customHeight="1" thickBot="1" x14ac:dyDescent="0.3">
      <c r="A41" s="3" t="s">
        <v>14</v>
      </c>
      <c r="B41" s="2">
        <v>30687768</v>
      </c>
      <c r="C41" s="2">
        <v>202546270</v>
      </c>
      <c r="D41" s="2">
        <v>4001024</v>
      </c>
      <c r="E41" s="2"/>
      <c r="F41" s="2"/>
      <c r="G41" s="2">
        <v>5142300</v>
      </c>
      <c r="H41" s="2"/>
      <c r="I41" s="2">
        <v>10616299.999999998</v>
      </c>
      <c r="J41" s="2">
        <v>0</v>
      </c>
      <c r="K41" s="2"/>
      <c r="L41" s="1">
        <f t="shared" si="26"/>
        <v>34688792</v>
      </c>
      <c r="M41" s="13">
        <f t="shared" si="26"/>
        <v>218304870</v>
      </c>
      <c r="N41" s="14">
        <f>L41+M41</f>
        <v>252993662</v>
      </c>
      <c r="P41" s="3" t="s">
        <v>14</v>
      </c>
      <c r="Q41" s="2">
        <v>8393</v>
      </c>
      <c r="R41" s="2">
        <v>34490</v>
      </c>
      <c r="S41" s="2">
        <v>1664</v>
      </c>
      <c r="T41" s="2">
        <v>0</v>
      </c>
      <c r="U41" s="2">
        <v>0</v>
      </c>
      <c r="V41" s="2">
        <v>1832</v>
      </c>
      <c r="W41" s="2">
        <v>0</v>
      </c>
      <c r="X41" s="2">
        <v>1216</v>
      </c>
      <c r="Y41" s="2">
        <v>4063</v>
      </c>
      <c r="Z41" s="2">
        <v>0</v>
      </c>
      <c r="AA41" s="1">
        <f t="shared" si="27"/>
        <v>14120</v>
      </c>
      <c r="AB41" s="13">
        <f t="shared" si="27"/>
        <v>37538</v>
      </c>
      <c r="AC41" s="14">
        <f>AA41+AB41</f>
        <v>51658</v>
      </c>
      <c r="AE41" s="3" t="s">
        <v>14</v>
      </c>
      <c r="AF41" s="2">
        <f t="shared" si="28"/>
        <v>3656.3526748480876</v>
      </c>
      <c r="AG41" s="2">
        <f t="shared" si="28"/>
        <v>5872.6085821977385</v>
      </c>
      <c r="AH41" s="2">
        <f t="shared" si="28"/>
        <v>2404.4615384615386</v>
      </c>
      <c r="AI41" s="2" t="str">
        <f t="shared" si="28"/>
        <v>N.A.</v>
      </c>
      <c r="AJ41" s="2" t="str">
        <f t="shared" si="28"/>
        <v>N.A.</v>
      </c>
      <c r="AK41" s="2">
        <f t="shared" si="28"/>
        <v>2806.9323144104806</v>
      </c>
      <c r="AL41" s="2" t="str">
        <f t="shared" si="28"/>
        <v>N.A.</v>
      </c>
      <c r="AM41" s="2">
        <f t="shared" si="28"/>
        <v>8730.5098684210516</v>
      </c>
      <c r="AN41" s="2">
        <f t="shared" si="28"/>
        <v>0</v>
      </c>
      <c r="AO41" s="2" t="str">
        <f t="shared" si="28"/>
        <v>N.A.</v>
      </c>
      <c r="AP41" s="15">
        <f t="shared" si="28"/>
        <v>2456.713314447592</v>
      </c>
      <c r="AQ41" s="16">
        <f t="shared" si="28"/>
        <v>5815.5700889765039</v>
      </c>
      <c r="AR41" s="14">
        <f t="shared" si="28"/>
        <v>4897.4730341863797</v>
      </c>
    </row>
    <row r="42" spans="1:44" ht="15" customHeight="1" thickBot="1" x14ac:dyDescent="0.3">
      <c r="A42" s="3" t="s">
        <v>15</v>
      </c>
      <c r="B42" s="2">
        <v>852260</v>
      </c>
      <c r="C42" s="2"/>
      <c r="D42" s="2"/>
      <c r="E42" s="2"/>
      <c r="F42" s="2"/>
      <c r="G42" s="2"/>
      <c r="H42" s="2">
        <v>69972</v>
      </c>
      <c r="I42" s="2"/>
      <c r="J42" s="2">
        <v>0</v>
      </c>
      <c r="K42" s="2"/>
      <c r="L42" s="1">
        <f t="shared" si="26"/>
        <v>922232</v>
      </c>
      <c r="M42" s="13">
        <f t="shared" si="26"/>
        <v>0</v>
      </c>
      <c r="N42" s="14">
        <f>L42+M42</f>
        <v>922232</v>
      </c>
      <c r="P42" s="3" t="s">
        <v>15</v>
      </c>
      <c r="Q42" s="2">
        <v>120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237</v>
      </c>
      <c r="X42" s="2">
        <v>0</v>
      </c>
      <c r="Y42" s="2">
        <v>658</v>
      </c>
      <c r="Z42" s="2">
        <v>0</v>
      </c>
      <c r="AA42" s="1">
        <f t="shared" si="27"/>
        <v>1015</v>
      </c>
      <c r="AB42" s="13">
        <f t="shared" si="27"/>
        <v>0</v>
      </c>
      <c r="AC42" s="14">
        <f>AA42+AB42</f>
        <v>1015</v>
      </c>
      <c r="AE42" s="3" t="s">
        <v>15</v>
      </c>
      <c r="AF42" s="2">
        <f t="shared" si="28"/>
        <v>7102.166666666667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295.24050632911394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908.60295566502464</v>
      </c>
      <c r="AQ42" s="16" t="str">
        <f t="shared" si="28"/>
        <v>N.A.</v>
      </c>
      <c r="AR42" s="14">
        <f t="shared" si="28"/>
        <v>908.60295566502464</v>
      </c>
    </row>
    <row r="43" spans="1:44" ht="15" customHeight="1" thickBot="1" x14ac:dyDescent="0.3">
      <c r="A43" s="4" t="s">
        <v>16</v>
      </c>
      <c r="B43" s="2">
        <f t="shared" ref="B43:K43" si="29">SUM(B39:B42)</f>
        <v>53635426</v>
      </c>
      <c r="C43" s="2">
        <f t="shared" si="29"/>
        <v>203292270</v>
      </c>
      <c r="D43" s="2">
        <f t="shared" si="29"/>
        <v>4001024</v>
      </c>
      <c r="E43" s="2">
        <f t="shared" si="29"/>
        <v>0</v>
      </c>
      <c r="F43" s="2">
        <f t="shared" si="29"/>
        <v>6173938.0000000009</v>
      </c>
      <c r="G43" s="2">
        <f t="shared" si="29"/>
        <v>5142300</v>
      </c>
      <c r="H43" s="2">
        <f t="shared" si="29"/>
        <v>16160886.000000007</v>
      </c>
      <c r="I43" s="2">
        <f t="shared" si="29"/>
        <v>10616299.999999998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79971274</v>
      </c>
      <c r="M43" s="13">
        <f t="shared" ref="M43" si="31">C43+E43+G43+I43+K43</f>
        <v>219050870</v>
      </c>
      <c r="N43" s="18">
        <f>L43+M43</f>
        <v>299022144</v>
      </c>
      <c r="P43" s="4" t="s">
        <v>16</v>
      </c>
      <c r="Q43" s="2">
        <f t="shared" ref="Q43:Z43" si="32">SUM(Q39:Q42)</f>
        <v>17483</v>
      </c>
      <c r="R43" s="2">
        <f t="shared" si="32"/>
        <v>35212</v>
      </c>
      <c r="S43" s="2">
        <f t="shared" si="32"/>
        <v>1664</v>
      </c>
      <c r="T43" s="2">
        <f t="shared" si="32"/>
        <v>0</v>
      </c>
      <c r="U43" s="2">
        <f t="shared" si="32"/>
        <v>1352</v>
      </c>
      <c r="V43" s="2">
        <f t="shared" si="32"/>
        <v>1832</v>
      </c>
      <c r="W43" s="2">
        <f t="shared" si="32"/>
        <v>11332</v>
      </c>
      <c r="X43" s="2">
        <f t="shared" si="32"/>
        <v>1216</v>
      </c>
      <c r="Y43" s="2">
        <f t="shared" si="32"/>
        <v>8040</v>
      </c>
      <c r="Z43" s="2">
        <f t="shared" si="32"/>
        <v>0</v>
      </c>
      <c r="AA43" s="1">
        <f t="shared" ref="AA43" si="33">Q43+S43+U43+W43+Y43</f>
        <v>39871</v>
      </c>
      <c r="AB43" s="13">
        <f t="shared" ref="AB43" si="34">R43+T43+V43+X43+Z43</f>
        <v>38260</v>
      </c>
      <c r="AC43" s="18">
        <f>AA43+AB43</f>
        <v>78131</v>
      </c>
      <c r="AE43" s="4" t="s">
        <v>16</v>
      </c>
      <c r="AF43" s="2">
        <f t="shared" ref="AF43:AO43" si="35">IFERROR(B43/Q43, "N.A.")</f>
        <v>3067.8616942172398</v>
      </c>
      <c r="AG43" s="2">
        <f t="shared" si="35"/>
        <v>5773.3803816880609</v>
      </c>
      <c r="AH43" s="2">
        <f t="shared" si="35"/>
        <v>2404.4615384615386</v>
      </c>
      <c r="AI43" s="2" t="str">
        <f t="shared" si="35"/>
        <v>N.A.</v>
      </c>
      <c r="AJ43" s="2">
        <f t="shared" si="35"/>
        <v>4566.5221893491134</v>
      </c>
      <c r="AK43" s="2">
        <f t="shared" si="35"/>
        <v>2806.9323144104806</v>
      </c>
      <c r="AL43" s="2">
        <f t="shared" si="35"/>
        <v>1426.1283092128492</v>
      </c>
      <c r="AM43" s="2">
        <f t="shared" si="35"/>
        <v>8730.5098684210516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2005.7503950239523</v>
      </c>
      <c r="AQ43" s="16">
        <f t="shared" ref="AQ43" si="37">IFERROR(M43/AB43, "N.A.")</f>
        <v>5725.3233141662313</v>
      </c>
      <c r="AR43" s="14">
        <f t="shared" ref="AR43" si="38">IFERROR(N43/AC43, "N.A.")</f>
        <v>3827.1895150452447</v>
      </c>
    </row>
    <row r="44" spans="1:44" ht="15" customHeight="1" thickBot="1" x14ac:dyDescent="0.3">
      <c r="A44" s="5" t="s">
        <v>0</v>
      </c>
      <c r="B44" s="46">
        <f>B43+C43</f>
        <v>256927696</v>
      </c>
      <c r="C44" s="47"/>
      <c r="D44" s="46">
        <f>D43+E43</f>
        <v>4001024</v>
      </c>
      <c r="E44" s="47"/>
      <c r="F44" s="46">
        <f>F43+G43</f>
        <v>11316238</v>
      </c>
      <c r="G44" s="47"/>
      <c r="H44" s="46">
        <f>H43+I43</f>
        <v>26777186.000000007</v>
      </c>
      <c r="I44" s="47"/>
      <c r="J44" s="46">
        <f>J43+K43</f>
        <v>0</v>
      </c>
      <c r="K44" s="47"/>
      <c r="L44" s="46">
        <f>L43+M43</f>
        <v>299022144</v>
      </c>
      <c r="M44" s="50"/>
      <c r="N44" s="19">
        <f>B44+D44+F44+H44+J44</f>
        <v>299022144</v>
      </c>
      <c r="P44" s="5" t="s">
        <v>0</v>
      </c>
      <c r="Q44" s="46">
        <f>Q43+R43</f>
        <v>52695</v>
      </c>
      <c r="R44" s="47"/>
      <c r="S44" s="46">
        <f>S43+T43</f>
        <v>1664</v>
      </c>
      <c r="T44" s="47"/>
      <c r="U44" s="46">
        <f>U43+V43</f>
        <v>3184</v>
      </c>
      <c r="V44" s="47"/>
      <c r="W44" s="46">
        <f>W43+X43</f>
        <v>12548</v>
      </c>
      <c r="X44" s="47"/>
      <c r="Y44" s="46">
        <f>Y43+Z43</f>
        <v>8040</v>
      </c>
      <c r="Z44" s="47"/>
      <c r="AA44" s="46">
        <f>AA43+AB43</f>
        <v>78131</v>
      </c>
      <c r="AB44" s="50"/>
      <c r="AC44" s="19">
        <f>Q44+S44+U44+W44+Y44</f>
        <v>78131</v>
      </c>
      <c r="AE44" s="5" t="s">
        <v>0</v>
      </c>
      <c r="AF44" s="48">
        <f>IFERROR(B44/Q44,"N.A.")</f>
        <v>4875.7509441123448</v>
      </c>
      <c r="AG44" s="49"/>
      <c r="AH44" s="48">
        <f>IFERROR(D44/S44,"N.A.")</f>
        <v>2404.4615384615386</v>
      </c>
      <c r="AI44" s="49"/>
      <c r="AJ44" s="48">
        <f>IFERROR(F44/U44,"N.A.")</f>
        <v>3554.0948492462312</v>
      </c>
      <c r="AK44" s="49"/>
      <c r="AL44" s="48">
        <f>IFERROR(H44/W44,"N.A.")</f>
        <v>2133.9803952821171</v>
      </c>
      <c r="AM44" s="49"/>
      <c r="AN44" s="48">
        <f>IFERROR(J44/Y44,"N.A.")</f>
        <v>0</v>
      </c>
      <c r="AO44" s="49"/>
      <c r="AP44" s="48">
        <f>IFERROR(L44/AA44,"N.A.")</f>
        <v>3827.1895150452447</v>
      </c>
      <c r="AQ44" s="49"/>
      <c r="AR44" s="17">
        <f>IFERROR(N44/AC44, "N.A.")</f>
        <v>3827.1895150452447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78503233.99999997</v>
      </c>
      <c r="C15" s="2"/>
      <c r="D15" s="2">
        <v>56501469.999999993</v>
      </c>
      <c r="E15" s="2"/>
      <c r="F15" s="2">
        <v>52217394.999999993</v>
      </c>
      <c r="G15" s="2"/>
      <c r="H15" s="2">
        <v>170902928.00000006</v>
      </c>
      <c r="I15" s="2"/>
      <c r="J15" s="2">
        <v>0</v>
      </c>
      <c r="K15" s="2"/>
      <c r="L15" s="1">
        <f t="shared" ref="L15:M18" si="0">B15+D15+F15+H15+J15</f>
        <v>358125027</v>
      </c>
      <c r="M15" s="13">
        <f t="shared" si="0"/>
        <v>0</v>
      </c>
      <c r="N15" s="14">
        <f>L15+M15</f>
        <v>358125027</v>
      </c>
      <c r="P15" s="3" t="s">
        <v>12</v>
      </c>
      <c r="Q15" s="2">
        <v>18566</v>
      </c>
      <c r="R15" s="2">
        <v>0</v>
      </c>
      <c r="S15" s="2">
        <v>10550</v>
      </c>
      <c r="T15" s="2">
        <v>0</v>
      </c>
      <c r="U15" s="2">
        <v>9466</v>
      </c>
      <c r="V15" s="2">
        <v>0</v>
      </c>
      <c r="W15" s="2">
        <v>47792</v>
      </c>
      <c r="X15" s="2">
        <v>0</v>
      </c>
      <c r="Y15" s="2">
        <v>5549</v>
      </c>
      <c r="Z15" s="2">
        <v>0</v>
      </c>
      <c r="AA15" s="1">
        <f t="shared" ref="AA15:AB18" si="1">Q15+S15+U15+W15+Y15</f>
        <v>91923</v>
      </c>
      <c r="AB15" s="13">
        <f t="shared" si="1"/>
        <v>0</v>
      </c>
      <c r="AC15" s="14">
        <f>AA15+AB15</f>
        <v>91923</v>
      </c>
      <c r="AE15" s="3" t="s">
        <v>12</v>
      </c>
      <c r="AF15" s="2">
        <f t="shared" ref="AF15:AR18" si="2">IFERROR(B15/Q15, "N.A.")</f>
        <v>4228.3331897016033</v>
      </c>
      <c r="AG15" s="2" t="str">
        <f t="shared" si="2"/>
        <v>N.A.</v>
      </c>
      <c r="AH15" s="2">
        <f t="shared" si="2"/>
        <v>5355.5895734597152</v>
      </c>
      <c r="AI15" s="2" t="str">
        <f t="shared" si="2"/>
        <v>N.A.</v>
      </c>
      <c r="AJ15" s="2">
        <f t="shared" si="2"/>
        <v>5516.3104796112393</v>
      </c>
      <c r="AK15" s="2" t="str">
        <f t="shared" si="2"/>
        <v>N.A.</v>
      </c>
      <c r="AL15" s="2">
        <f t="shared" si="2"/>
        <v>3575.9735520589234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3895.9240560033941</v>
      </c>
      <c r="AQ15" s="16" t="str">
        <f t="shared" si="2"/>
        <v>N.A.</v>
      </c>
      <c r="AR15" s="14">
        <f t="shared" si="2"/>
        <v>3895.9240560033941</v>
      </c>
    </row>
    <row r="16" spans="1:44" ht="15" customHeight="1" thickBot="1" x14ac:dyDescent="0.3">
      <c r="A16" s="3" t="s">
        <v>13</v>
      </c>
      <c r="B16" s="2">
        <v>54457514.999999963</v>
      </c>
      <c r="C16" s="2">
        <v>2179410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54457514.999999963</v>
      </c>
      <c r="M16" s="13">
        <f t="shared" si="0"/>
        <v>2179410</v>
      </c>
      <c r="N16" s="14">
        <f>L16+M16</f>
        <v>56636924.999999963</v>
      </c>
      <c r="P16" s="3" t="s">
        <v>13</v>
      </c>
      <c r="Q16" s="2">
        <v>16049</v>
      </c>
      <c r="R16" s="2">
        <v>851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16049</v>
      </c>
      <c r="AB16" s="13">
        <f t="shared" si="1"/>
        <v>851</v>
      </c>
      <c r="AC16" s="14">
        <f>AA16+AB16</f>
        <v>16900</v>
      </c>
      <c r="AE16" s="3" t="s">
        <v>13</v>
      </c>
      <c r="AF16" s="2">
        <f t="shared" si="2"/>
        <v>3393.2030033023843</v>
      </c>
      <c r="AG16" s="2">
        <f t="shared" si="2"/>
        <v>2560.9988249118683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3393.2030033023843</v>
      </c>
      <c r="AQ16" s="16">
        <f t="shared" si="2"/>
        <v>2560.9988249118683</v>
      </c>
      <c r="AR16" s="14">
        <f t="shared" si="2"/>
        <v>3351.2973372781044</v>
      </c>
    </row>
    <row r="17" spans="1:44" ht="15" customHeight="1" thickBot="1" x14ac:dyDescent="0.3">
      <c r="A17" s="3" t="s">
        <v>14</v>
      </c>
      <c r="B17" s="2">
        <v>189772085.00000006</v>
      </c>
      <c r="C17" s="2">
        <v>913726465.99999964</v>
      </c>
      <c r="D17" s="2">
        <v>44431015.999999993</v>
      </c>
      <c r="E17" s="2">
        <v>23715579.999999996</v>
      </c>
      <c r="F17" s="2"/>
      <c r="G17" s="2">
        <v>95594199.99999997</v>
      </c>
      <c r="H17" s="2"/>
      <c r="I17" s="2">
        <v>31119094.999999996</v>
      </c>
      <c r="J17" s="2">
        <v>0</v>
      </c>
      <c r="K17" s="2"/>
      <c r="L17" s="1">
        <f t="shared" si="0"/>
        <v>234203101.00000006</v>
      </c>
      <c r="M17" s="13">
        <f t="shared" si="0"/>
        <v>1064155340.9999996</v>
      </c>
      <c r="N17" s="14">
        <f>L17+M17</f>
        <v>1298358441.9999998</v>
      </c>
      <c r="P17" s="3" t="s">
        <v>14</v>
      </c>
      <c r="Q17" s="2">
        <v>40664</v>
      </c>
      <c r="R17" s="2">
        <v>162639</v>
      </c>
      <c r="S17" s="2">
        <v>8555</v>
      </c>
      <c r="T17" s="2">
        <v>3930</v>
      </c>
      <c r="U17" s="2">
        <v>0</v>
      </c>
      <c r="V17" s="2">
        <v>10729</v>
      </c>
      <c r="W17" s="2">
        <v>0</v>
      </c>
      <c r="X17" s="2">
        <v>7774</v>
      </c>
      <c r="Y17" s="2">
        <v>5610</v>
      </c>
      <c r="Z17" s="2">
        <v>0</v>
      </c>
      <c r="AA17" s="1">
        <f t="shared" si="1"/>
        <v>54829</v>
      </c>
      <c r="AB17" s="13">
        <f t="shared" si="1"/>
        <v>185072</v>
      </c>
      <c r="AC17" s="14">
        <f>AA17+AB17</f>
        <v>239901</v>
      </c>
      <c r="AE17" s="3" t="s">
        <v>14</v>
      </c>
      <c r="AF17" s="2">
        <f t="shared" si="2"/>
        <v>4666.8327021444047</v>
      </c>
      <c r="AG17" s="2">
        <f t="shared" si="2"/>
        <v>5618.1264395378703</v>
      </c>
      <c r="AH17" s="2">
        <f t="shared" si="2"/>
        <v>5193.5728813559317</v>
      </c>
      <c r="AI17" s="2">
        <f t="shared" si="2"/>
        <v>6034.4987277353684</v>
      </c>
      <c r="AJ17" s="2" t="str">
        <f t="shared" si="2"/>
        <v>N.A.</v>
      </c>
      <c r="AK17" s="2">
        <f t="shared" si="2"/>
        <v>8909.8890856556973</v>
      </c>
      <c r="AL17" s="2" t="str">
        <f t="shared" si="2"/>
        <v>N.A.</v>
      </c>
      <c r="AM17" s="2">
        <f t="shared" si="2"/>
        <v>4002.9708001029067</v>
      </c>
      <c r="AN17" s="2">
        <f t="shared" si="2"/>
        <v>0</v>
      </c>
      <c r="AO17" s="2" t="str">
        <f t="shared" si="2"/>
        <v>N.A.</v>
      </c>
      <c r="AP17" s="15">
        <f t="shared" si="2"/>
        <v>4271.5187400828036</v>
      </c>
      <c r="AQ17" s="16">
        <f t="shared" si="2"/>
        <v>5749.9532128036635</v>
      </c>
      <c r="AR17" s="14">
        <f t="shared" si="2"/>
        <v>5412.0593161345714</v>
      </c>
    </row>
    <row r="18" spans="1:44" ht="15" customHeight="1" thickBot="1" x14ac:dyDescent="0.3">
      <c r="A18" s="3" t="s">
        <v>15</v>
      </c>
      <c r="B18" s="2"/>
      <c r="C18" s="2">
        <v>683700</v>
      </c>
      <c r="D18" s="2">
        <v>1016000</v>
      </c>
      <c r="E18" s="2"/>
      <c r="F18" s="2"/>
      <c r="G18" s="2">
        <v>0</v>
      </c>
      <c r="H18" s="2">
        <v>951880</v>
      </c>
      <c r="I18" s="2"/>
      <c r="J18" s="2"/>
      <c r="K18" s="2"/>
      <c r="L18" s="1">
        <f t="shared" si="0"/>
        <v>1967880</v>
      </c>
      <c r="M18" s="13">
        <f t="shared" si="0"/>
        <v>683700</v>
      </c>
      <c r="N18" s="14">
        <f>L18+M18</f>
        <v>2651580</v>
      </c>
      <c r="P18" s="3" t="s">
        <v>15</v>
      </c>
      <c r="Q18" s="2">
        <v>0</v>
      </c>
      <c r="R18" s="2">
        <v>106</v>
      </c>
      <c r="S18" s="2">
        <v>127</v>
      </c>
      <c r="T18" s="2">
        <v>0</v>
      </c>
      <c r="U18" s="2">
        <v>0</v>
      </c>
      <c r="V18" s="2">
        <v>304</v>
      </c>
      <c r="W18" s="2">
        <v>500</v>
      </c>
      <c r="X18" s="2">
        <v>0</v>
      </c>
      <c r="Y18" s="2">
        <v>0</v>
      </c>
      <c r="Z18" s="2">
        <v>0</v>
      </c>
      <c r="AA18" s="1">
        <f t="shared" si="1"/>
        <v>627</v>
      </c>
      <c r="AB18" s="13">
        <f t="shared" si="1"/>
        <v>410</v>
      </c>
      <c r="AC18" s="18">
        <f>AA18+AB18</f>
        <v>1037</v>
      </c>
      <c r="AE18" s="3" t="s">
        <v>15</v>
      </c>
      <c r="AF18" s="2" t="str">
        <f t="shared" si="2"/>
        <v>N.A.</v>
      </c>
      <c r="AG18" s="2">
        <f t="shared" si="2"/>
        <v>6450</v>
      </c>
      <c r="AH18" s="2">
        <f t="shared" si="2"/>
        <v>8000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1903.76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3138.5645933014353</v>
      </c>
      <c r="AQ18" s="16">
        <f t="shared" si="2"/>
        <v>1667.560975609756</v>
      </c>
      <c r="AR18" s="14">
        <f t="shared" si="2"/>
        <v>2556.9720347155258</v>
      </c>
    </row>
    <row r="19" spans="1:44" ht="15" customHeight="1" thickBot="1" x14ac:dyDescent="0.3">
      <c r="A19" s="4" t="s">
        <v>16</v>
      </c>
      <c r="B19" s="2">
        <f t="shared" ref="B19:K19" si="3">SUM(B15:B18)</f>
        <v>322732834</v>
      </c>
      <c r="C19" s="2">
        <f t="shared" si="3"/>
        <v>916589575.99999964</v>
      </c>
      <c r="D19" s="2">
        <f t="shared" si="3"/>
        <v>101948485.99999999</v>
      </c>
      <c r="E19" s="2">
        <f t="shared" si="3"/>
        <v>23715579.999999996</v>
      </c>
      <c r="F19" s="2">
        <f t="shared" si="3"/>
        <v>52217394.999999993</v>
      </c>
      <c r="G19" s="2">
        <f t="shared" si="3"/>
        <v>95594199.99999997</v>
      </c>
      <c r="H19" s="2">
        <f t="shared" si="3"/>
        <v>171854808.00000006</v>
      </c>
      <c r="I19" s="2">
        <f t="shared" si="3"/>
        <v>31119094.999999996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648753523</v>
      </c>
      <c r="M19" s="13">
        <f t="shared" ref="M19" si="5">C19+E19+G19+I19+K19</f>
        <v>1067018450.9999996</v>
      </c>
      <c r="N19" s="18">
        <f>L19+M19</f>
        <v>1715771973.9999995</v>
      </c>
      <c r="P19" s="4" t="s">
        <v>16</v>
      </c>
      <c r="Q19" s="2">
        <f t="shared" ref="Q19:Z19" si="6">SUM(Q15:Q18)</f>
        <v>75279</v>
      </c>
      <c r="R19" s="2">
        <f t="shared" si="6"/>
        <v>163596</v>
      </c>
      <c r="S19" s="2">
        <f t="shared" si="6"/>
        <v>19232</v>
      </c>
      <c r="T19" s="2">
        <f t="shared" si="6"/>
        <v>3930</v>
      </c>
      <c r="U19" s="2">
        <f t="shared" si="6"/>
        <v>9466</v>
      </c>
      <c r="V19" s="2">
        <f t="shared" si="6"/>
        <v>11033</v>
      </c>
      <c r="W19" s="2">
        <f t="shared" si="6"/>
        <v>48292</v>
      </c>
      <c r="X19" s="2">
        <f t="shared" si="6"/>
        <v>7774</v>
      </c>
      <c r="Y19" s="2">
        <f t="shared" si="6"/>
        <v>11159</v>
      </c>
      <c r="Z19" s="2">
        <f t="shared" si="6"/>
        <v>0</v>
      </c>
      <c r="AA19" s="1">
        <f t="shared" ref="AA19" si="7">Q19+S19+U19+W19+Y19</f>
        <v>163428</v>
      </c>
      <c r="AB19" s="13">
        <f t="shared" ref="AB19" si="8">R19+T19+V19+X19+Z19</f>
        <v>186333</v>
      </c>
      <c r="AC19" s="14">
        <f>AA19+AB19</f>
        <v>349761</v>
      </c>
      <c r="AE19" s="4" t="s">
        <v>16</v>
      </c>
      <c r="AF19" s="2">
        <f t="shared" ref="AF19:AO19" si="9">IFERROR(B19/Q19, "N.A.")</f>
        <v>4287.1562321497368</v>
      </c>
      <c r="AG19" s="2">
        <f t="shared" si="9"/>
        <v>5602.7627570356226</v>
      </c>
      <c r="AH19" s="2">
        <f t="shared" si="9"/>
        <v>5300.9820091514139</v>
      </c>
      <c r="AI19" s="2">
        <f t="shared" si="9"/>
        <v>6034.4987277353684</v>
      </c>
      <c r="AJ19" s="2">
        <f t="shared" si="9"/>
        <v>5516.3104796112393</v>
      </c>
      <c r="AK19" s="2">
        <f t="shared" si="9"/>
        <v>8664.3886522251396</v>
      </c>
      <c r="AL19" s="2">
        <f t="shared" si="9"/>
        <v>3558.6599850906996</v>
      </c>
      <c r="AM19" s="2">
        <f t="shared" si="9"/>
        <v>4002.9708001029067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3969.6595626208482</v>
      </c>
      <c r="AQ19" s="16">
        <f t="shared" ref="AQ19" si="11">IFERROR(M19/AB19, "N.A.")</f>
        <v>5726.4062243402923</v>
      </c>
      <c r="AR19" s="14">
        <f t="shared" ref="AR19" si="12">IFERROR(N19/AC19, "N.A.")</f>
        <v>4905.5554335674915</v>
      </c>
    </row>
    <row r="20" spans="1:44" ht="15" customHeight="1" thickBot="1" x14ac:dyDescent="0.3">
      <c r="A20" s="5" t="s">
        <v>0</v>
      </c>
      <c r="B20" s="46">
        <f>B19+C19</f>
        <v>1239322409.9999995</v>
      </c>
      <c r="C20" s="47"/>
      <c r="D20" s="46">
        <f>D19+E19</f>
        <v>125664065.99999999</v>
      </c>
      <c r="E20" s="47"/>
      <c r="F20" s="46">
        <f>F19+G19</f>
        <v>147811594.99999997</v>
      </c>
      <c r="G20" s="47"/>
      <c r="H20" s="46">
        <f>H19+I19</f>
        <v>202973903.00000006</v>
      </c>
      <c r="I20" s="47"/>
      <c r="J20" s="46">
        <f>J19+K19</f>
        <v>0</v>
      </c>
      <c r="K20" s="47"/>
      <c r="L20" s="46">
        <f>L19+M19</f>
        <v>1715771973.9999995</v>
      </c>
      <c r="M20" s="50"/>
      <c r="N20" s="19">
        <f>B20+D20+F20+H20+J20</f>
        <v>1715771973.9999995</v>
      </c>
      <c r="P20" s="5" t="s">
        <v>0</v>
      </c>
      <c r="Q20" s="46">
        <f>Q19+R19</f>
        <v>238875</v>
      </c>
      <c r="R20" s="47"/>
      <c r="S20" s="46">
        <f>S19+T19</f>
        <v>23162</v>
      </c>
      <c r="T20" s="47"/>
      <c r="U20" s="46">
        <f>U19+V19</f>
        <v>20499</v>
      </c>
      <c r="V20" s="47"/>
      <c r="W20" s="46">
        <f>W19+X19</f>
        <v>56066</v>
      </c>
      <c r="X20" s="47"/>
      <c r="Y20" s="46">
        <f>Y19+Z19</f>
        <v>11159</v>
      </c>
      <c r="Z20" s="47"/>
      <c r="AA20" s="46">
        <f>AA19+AB19</f>
        <v>349761</v>
      </c>
      <c r="AB20" s="47"/>
      <c r="AC20" s="20">
        <f>Q20+S20+U20+W20+Y20</f>
        <v>349761</v>
      </c>
      <c r="AE20" s="5" t="s">
        <v>0</v>
      </c>
      <c r="AF20" s="48">
        <f>IFERROR(B20/Q20,"N.A.")</f>
        <v>5188.1628885400296</v>
      </c>
      <c r="AG20" s="49"/>
      <c r="AH20" s="48">
        <f>IFERROR(D20/S20,"N.A.")</f>
        <v>5425.4410672653476</v>
      </c>
      <c r="AI20" s="49"/>
      <c r="AJ20" s="48">
        <f>IFERROR(F20/U20,"N.A.")</f>
        <v>7210.6734474852419</v>
      </c>
      <c r="AK20" s="49"/>
      <c r="AL20" s="48">
        <f>IFERROR(H20/W20,"N.A.")</f>
        <v>3620.2672386116374</v>
      </c>
      <c r="AM20" s="49"/>
      <c r="AN20" s="48">
        <f>IFERROR(J20/Y20,"N.A.")</f>
        <v>0</v>
      </c>
      <c r="AO20" s="49"/>
      <c r="AP20" s="48">
        <f>IFERROR(L20/AA20,"N.A.")</f>
        <v>4905.5554335674915</v>
      </c>
      <c r="AQ20" s="49"/>
      <c r="AR20" s="17">
        <f>IFERROR(N20/AC20, "N.A.")</f>
        <v>4905.5554335674915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66218346.00000003</v>
      </c>
      <c r="C27" s="2"/>
      <c r="D27" s="2">
        <v>56377844.999999993</v>
      </c>
      <c r="E27" s="2"/>
      <c r="F27" s="2">
        <v>44937023</v>
      </c>
      <c r="G27" s="2"/>
      <c r="H27" s="2">
        <v>125534298.00000003</v>
      </c>
      <c r="I27" s="2"/>
      <c r="J27" s="2">
        <v>0</v>
      </c>
      <c r="K27" s="2"/>
      <c r="L27" s="1">
        <f t="shared" ref="L27:M30" si="13">B27+D27+F27+H27+J27</f>
        <v>293067512.00000006</v>
      </c>
      <c r="M27" s="13">
        <f t="shared" si="13"/>
        <v>0</v>
      </c>
      <c r="N27" s="14">
        <f>L27+M27</f>
        <v>293067512.00000006</v>
      </c>
      <c r="P27" s="3" t="s">
        <v>12</v>
      </c>
      <c r="Q27" s="2">
        <v>14334</v>
      </c>
      <c r="R27" s="2">
        <v>0</v>
      </c>
      <c r="S27" s="2">
        <v>10107</v>
      </c>
      <c r="T27" s="2">
        <v>0</v>
      </c>
      <c r="U27" s="2">
        <v>7814</v>
      </c>
      <c r="V27" s="2">
        <v>0</v>
      </c>
      <c r="W27" s="2">
        <v>25946</v>
      </c>
      <c r="X27" s="2">
        <v>0</v>
      </c>
      <c r="Y27" s="2">
        <v>1883</v>
      </c>
      <c r="Z27" s="2">
        <v>0</v>
      </c>
      <c r="AA27" s="1">
        <f t="shared" ref="AA27:AB30" si="14">Q27+S27+U27+W27+Y27</f>
        <v>60084</v>
      </c>
      <c r="AB27" s="13">
        <f t="shared" si="14"/>
        <v>0</v>
      </c>
      <c r="AC27" s="14">
        <f>AA27+AB27</f>
        <v>60084</v>
      </c>
      <c r="AE27" s="3" t="s">
        <v>12</v>
      </c>
      <c r="AF27" s="2">
        <f t="shared" ref="AF27:AR30" si="15">IFERROR(B27/Q27, "N.A.")</f>
        <v>4619.6697362913374</v>
      </c>
      <c r="AG27" s="2" t="str">
        <f t="shared" si="15"/>
        <v>N.A.</v>
      </c>
      <c r="AH27" s="2">
        <f t="shared" si="15"/>
        <v>5578.0988423864637</v>
      </c>
      <c r="AI27" s="2" t="str">
        <f t="shared" si="15"/>
        <v>N.A.</v>
      </c>
      <c r="AJ27" s="2">
        <f t="shared" si="15"/>
        <v>5750.8347837215251</v>
      </c>
      <c r="AK27" s="2" t="str">
        <f t="shared" si="15"/>
        <v>N.A.</v>
      </c>
      <c r="AL27" s="2">
        <f t="shared" si="15"/>
        <v>4838.2909889771072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4877.6298515411763</v>
      </c>
      <c r="AQ27" s="16" t="str">
        <f t="shared" si="15"/>
        <v>N.A.</v>
      </c>
      <c r="AR27" s="14">
        <f t="shared" si="15"/>
        <v>4877.6298515411763</v>
      </c>
    </row>
    <row r="28" spans="1:44" ht="15" customHeight="1" thickBot="1" x14ac:dyDescent="0.3">
      <c r="A28" s="3" t="s">
        <v>13</v>
      </c>
      <c r="B28" s="2">
        <v>11123505.999999998</v>
      </c>
      <c r="C28" s="2">
        <v>937999.99999999988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11123505.999999998</v>
      </c>
      <c r="M28" s="13">
        <f t="shared" si="13"/>
        <v>937999.99999999988</v>
      </c>
      <c r="N28" s="14">
        <f>L28+M28</f>
        <v>12061505.999999998</v>
      </c>
      <c r="P28" s="3" t="s">
        <v>13</v>
      </c>
      <c r="Q28" s="2">
        <v>2275</v>
      </c>
      <c r="R28" s="2">
        <v>565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2275</v>
      </c>
      <c r="AB28" s="13">
        <f t="shared" si="14"/>
        <v>565</v>
      </c>
      <c r="AC28" s="14">
        <f>AA28+AB28</f>
        <v>2840</v>
      </c>
      <c r="AE28" s="3" t="s">
        <v>13</v>
      </c>
      <c r="AF28" s="2">
        <f t="shared" si="15"/>
        <v>4889.4531868131862</v>
      </c>
      <c r="AG28" s="2">
        <f t="shared" si="15"/>
        <v>1660.1769911504423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4889.4531868131862</v>
      </c>
      <c r="AQ28" s="16">
        <f t="shared" si="15"/>
        <v>1660.1769911504423</v>
      </c>
      <c r="AR28" s="14">
        <f t="shared" si="15"/>
        <v>4247.0091549295767</v>
      </c>
    </row>
    <row r="29" spans="1:44" ht="15" customHeight="1" thickBot="1" x14ac:dyDescent="0.3">
      <c r="A29" s="3" t="s">
        <v>14</v>
      </c>
      <c r="B29" s="2">
        <v>130377513.99999997</v>
      </c>
      <c r="C29" s="2">
        <v>603916035.00000083</v>
      </c>
      <c r="D29" s="2">
        <v>24359972</v>
      </c>
      <c r="E29" s="2">
        <v>15259240</v>
      </c>
      <c r="F29" s="2"/>
      <c r="G29" s="2">
        <v>70153290</v>
      </c>
      <c r="H29" s="2"/>
      <c r="I29" s="2">
        <v>21301840</v>
      </c>
      <c r="J29" s="2">
        <v>0</v>
      </c>
      <c r="K29" s="2"/>
      <c r="L29" s="1">
        <f t="shared" si="13"/>
        <v>154737485.99999997</v>
      </c>
      <c r="M29" s="13">
        <f t="shared" si="13"/>
        <v>710630405.00000083</v>
      </c>
      <c r="N29" s="14">
        <f>L29+M29</f>
        <v>865367891.00000083</v>
      </c>
      <c r="P29" s="3" t="s">
        <v>14</v>
      </c>
      <c r="Q29" s="2">
        <v>27111</v>
      </c>
      <c r="R29" s="2">
        <v>103709</v>
      </c>
      <c r="S29" s="2">
        <v>5589</v>
      </c>
      <c r="T29" s="2">
        <v>1889</v>
      </c>
      <c r="U29" s="2">
        <v>0</v>
      </c>
      <c r="V29" s="2">
        <v>7492</v>
      </c>
      <c r="W29" s="2">
        <v>0</v>
      </c>
      <c r="X29" s="2">
        <v>5322</v>
      </c>
      <c r="Y29" s="2">
        <v>2218</v>
      </c>
      <c r="Z29" s="2">
        <v>0</v>
      </c>
      <c r="AA29" s="1">
        <f t="shared" si="14"/>
        <v>34918</v>
      </c>
      <c r="AB29" s="13">
        <f t="shared" si="14"/>
        <v>118412</v>
      </c>
      <c r="AC29" s="14">
        <f>AA29+AB29</f>
        <v>153330</v>
      </c>
      <c r="AE29" s="3" t="s">
        <v>14</v>
      </c>
      <c r="AF29" s="2">
        <f t="shared" si="15"/>
        <v>4809.0263730589049</v>
      </c>
      <c r="AG29" s="2">
        <f t="shared" si="15"/>
        <v>5823.1786537330499</v>
      </c>
      <c r="AH29" s="2">
        <f t="shared" si="15"/>
        <v>4358.5564501699764</v>
      </c>
      <c r="AI29" s="2">
        <f t="shared" si="15"/>
        <v>8077.9460031762837</v>
      </c>
      <c r="AJ29" s="2" t="str">
        <f t="shared" si="15"/>
        <v>N.A.</v>
      </c>
      <c r="AK29" s="2">
        <f t="shared" si="15"/>
        <v>9363.7600106780574</v>
      </c>
      <c r="AL29" s="2" t="str">
        <f t="shared" si="15"/>
        <v>N.A.</v>
      </c>
      <c r="AM29" s="2">
        <f t="shared" si="15"/>
        <v>4002.6005261180007</v>
      </c>
      <c r="AN29" s="2">
        <f t="shared" si="15"/>
        <v>0</v>
      </c>
      <c r="AO29" s="2" t="str">
        <f t="shared" si="15"/>
        <v>N.A.</v>
      </c>
      <c r="AP29" s="15">
        <f t="shared" si="15"/>
        <v>4431.4532905664691</v>
      </c>
      <c r="AQ29" s="16">
        <f t="shared" si="15"/>
        <v>6001.3377444853631</v>
      </c>
      <c r="AR29" s="14">
        <f t="shared" si="15"/>
        <v>5643.826328833241</v>
      </c>
    </row>
    <row r="30" spans="1:44" ht="15" customHeight="1" thickBot="1" x14ac:dyDescent="0.3">
      <c r="A30" s="3" t="s">
        <v>15</v>
      </c>
      <c r="B30" s="2"/>
      <c r="C30" s="2">
        <v>683700</v>
      </c>
      <c r="D30" s="2">
        <v>1016000</v>
      </c>
      <c r="E30" s="2"/>
      <c r="F30" s="2"/>
      <c r="G30" s="2">
        <v>0</v>
      </c>
      <c r="H30" s="2">
        <v>951880</v>
      </c>
      <c r="I30" s="2"/>
      <c r="J30" s="2"/>
      <c r="K30" s="2"/>
      <c r="L30" s="1">
        <f t="shared" si="13"/>
        <v>1967880</v>
      </c>
      <c r="M30" s="13">
        <f t="shared" si="13"/>
        <v>683700</v>
      </c>
      <c r="N30" s="14">
        <f>L30+M30</f>
        <v>2651580</v>
      </c>
      <c r="P30" s="3" t="s">
        <v>15</v>
      </c>
      <c r="Q30" s="2">
        <v>0</v>
      </c>
      <c r="R30" s="2">
        <v>106</v>
      </c>
      <c r="S30" s="2">
        <v>127</v>
      </c>
      <c r="T30" s="2">
        <v>0</v>
      </c>
      <c r="U30" s="2">
        <v>0</v>
      </c>
      <c r="V30" s="2">
        <v>304</v>
      </c>
      <c r="W30" s="2">
        <v>500</v>
      </c>
      <c r="X30" s="2">
        <v>0</v>
      </c>
      <c r="Y30" s="2">
        <v>0</v>
      </c>
      <c r="Z30" s="2">
        <v>0</v>
      </c>
      <c r="AA30" s="1">
        <f t="shared" si="14"/>
        <v>627</v>
      </c>
      <c r="AB30" s="13">
        <f t="shared" si="14"/>
        <v>410</v>
      </c>
      <c r="AC30" s="18">
        <f>AA30+AB30</f>
        <v>1037</v>
      </c>
      <c r="AE30" s="3" t="s">
        <v>15</v>
      </c>
      <c r="AF30" s="2" t="str">
        <f t="shared" si="15"/>
        <v>N.A.</v>
      </c>
      <c r="AG30" s="2">
        <f t="shared" si="15"/>
        <v>6450</v>
      </c>
      <c r="AH30" s="2">
        <f t="shared" si="15"/>
        <v>8000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1903.76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3138.5645933014353</v>
      </c>
      <c r="AQ30" s="16">
        <f t="shared" si="15"/>
        <v>1667.560975609756</v>
      </c>
      <c r="AR30" s="14">
        <f t="shared" si="15"/>
        <v>2556.9720347155258</v>
      </c>
    </row>
    <row r="31" spans="1:44" ht="15" customHeight="1" thickBot="1" x14ac:dyDescent="0.3">
      <c r="A31" s="4" t="s">
        <v>16</v>
      </c>
      <c r="B31" s="2">
        <f t="shared" ref="B31:K31" si="16">SUM(B27:B30)</f>
        <v>207719366</v>
      </c>
      <c r="C31" s="2">
        <f t="shared" si="16"/>
        <v>605537735.00000083</v>
      </c>
      <c r="D31" s="2">
        <f t="shared" si="16"/>
        <v>81753817</v>
      </c>
      <c r="E31" s="2">
        <f t="shared" si="16"/>
        <v>15259240</v>
      </c>
      <c r="F31" s="2">
        <f t="shared" si="16"/>
        <v>44937023</v>
      </c>
      <c r="G31" s="2">
        <f t="shared" si="16"/>
        <v>70153290</v>
      </c>
      <c r="H31" s="2">
        <f t="shared" si="16"/>
        <v>126486178.00000003</v>
      </c>
      <c r="I31" s="2">
        <f t="shared" si="16"/>
        <v>21301840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460896384</v>
      </c>
      <c r="M31" s="13">
        <f t="shared" ref="M31" si="18">C31+E31+G31+I31+K31</f>
        <v>712252105.00000083</v>
      </c>
      <c r="N31" s="18">
        <f>L31+M31</f>
        <v>1173148489.000001</v>
      </c>
      <c r="P31" s="4" t="s">
        <v>16</v>
      </c>
      <c r="Q31" s="2">
        <f t="shared" ref="Q31:Z31" si="19">SUM(Q27:Q30)</f>
        <v>43720</v>
      </c>
      <c r="R31" s="2">
        <f t="shared" si="19"/>
        <v>104380</v>
      </c>
      <c r="S31" s="2">
        <f t="shared" si="19"/>
        <v>15823</v>
      </c>
      <c r="T31" s="2">
        <f t="shared" si="19"/>
        <v>1889</v>
      </c>
      <c r="U31" s="2">
        <f t="shared" si="19"/>
        <v>7814</v>
      </c>
      <c r="V31" s="2">
        <f t="shared" si="19"/>
        <v>7796</v>
      </c>
      <c r="W31" s="2">
        <f t="shared" si="19"/>
        <v>26446</v>
      </c>
      <c r="X31" s="2">
        <f t="shared" si="19"/>
        <v>5322</v>
      </c>
      <c r="Y31" s="2">
        <f t="shared" si="19"/>
        <v>4101</v>
      </c>
      <c r="Z31" s="2">
        <f t="shared" si="19"/>
        <v>0</v>
      </c>
      <c r="AA31" s="1">
        <f t="shared" ref="AA31" si="20">Q31+S31+U31+W31+Y31</f>
        <v>97904</v>
      </c>
      <c r="AB31" s="13">
        <f t="shared" ref="AB31" si="21">R31+T31+V31+X31+Z31</f>
        <v>119387</v>
      </c>
      <c r="AC31" s="14">
        <f>AA31+AB31</f>
        <v>217291</v>
      </c>
      <c r="AE31" s="4" t="s">
        <v>16</v>
      </c>
      <c r="AF31" s="2">
        <f t="shared" ref="AF31:AO31" si="22">IFERROR(B31/Q31, "N.A.")</f>
        <v>4751.1291399817019</v>
      </c>
      <c r="AG31" s="2">
        <f t="shared" si="22"/>
        <v>5801.2812320367966</v>
      </c>
      <c r="AH31" s="2">
        <f t="shared" si="22"/>
        <v>5166.770966314858</v>
      </c>
      <c r="AI31" s="2">
        <f t="shared" si="22"/>
        <v>8077.9460031762837</v>
      </c>
      <c r="AJ31" s="2">
        <f t="shared" si="22"/>
        <v>5750.8347837215251</v>
      </c>
      <c r="AK31" s="2">
        <f t="shared" si="22"/>
        <v>8998.6262185736268</v>
      </c>
      <c r="AL31" s="2">
        <f t="shared" si="22"/>
        <v>4782.8094229751205</v>
      </c>
      <c r="AM31" s="2">
        <f t="shared" si="22"/>
        <v>4002.6005261180007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4707.6358882170289</v>
      </c>
      <c r="AQ31" s="16">
        <f t="shared" ref="AQ31" si="24">IFERROR(M31/AB31, "N.A.")</f>
        <v>5965.910065585037</v>
      </c>
      <c r="AR31" s="14">
        <f t="shared" ref="AR31" si="25">IFERROR(N31/AC31, "N.A.")</f>
        <v>5398.9741360663857</v>
      </c>
    </row>
    <row r="32" spans="1:44" ht="15" customHeight="1" thickBot="1" x14ac:dyDescent="0.3">
      <c r="A32" s="5" t="s">
        <v>0</v>
      </c>
      <c r="B32" s="46">
        <f>B31+C31</f>
        <v>813257101.00000083</v>
      </c>
      <c r="C32" s="47"/>
      <c r="D32" s="46">
        <f>D31+E31</f>
        <v>97013057</v>
      </c>
      <c r="E32" s="47"/>
      <c r="F32" s="46">
        <f>F31+G31</f>
        <v>115090313</v>
      </c>
      <c r="G32" s="47"/>
      <c r="H32" s="46">
        <f>H31+I31</f>
        <v>147788018.00000003</v>
      </c>
      <c r="I32" s="47"/>
      <c r="J32" s="46">
        <f>J31+K31</f>
        <v>0</v>
      </c>
      <c r="K32" s="47"/>
      <c r="L32" s="46">
        <f>L31+M31</f>
        <v>1173148489.000001</v>
      </c>
      <c r="M32" s="50"/>
      <c r="N32" s="19">
        <f>B32+D32+F32+H32+J32</f>
        <v>1173148489.000001</v>
      </c>
      <c r="P32" s="5" t="s">
        <v>0</v>
      </c>
      <c r="Q32" s="46">
        <f>Q31+R31</f>
        <v>148100</v>
      </c>
      <c r="R32" s="47"/>
      <c r="S32" s="46">
        <f>S31+T31</f>
        <v>17712</v>
      </c>
      <c r="T32" s="47"/>
      <c r="U32" s="46">
        <f>U31+V31</f>
        <v>15610</v>
      </c>
      <c r="V32" s="47"/>
      <c r="W32" s="46">
        <f>W31+X31</f>
        <v>31768</v>
      </c>
      <c r="X32" s="47"/>
      <c r="Y32" s="46">
        <f>Y31+Z31</f>
        <v>4101</v>
      </c>
      <c r="Z32" s="47"/>
      <c r="AA32" s="46">
        <f>AA31+AB31</f>
        <v>217291</v>
      </c>
      <c r="AB32" s="47"/>
      <c r="AC32" s="20">
        <f>Q32+S32+U32+W32+Y32</f>
        <v>217291</v>
      </c>
      <c r="AE32" s="5" t="s">
        <v>0</v>
      </c>
      <c r="AF32" s="48">
        <f>IFERROR(B32/Q32,"N.A.")</f>
        <v>5491.2700945307279</v>
      </c>
      <c r="AG32" s="49"/>
      <c r="AH32" s="48">
        <f>IFERROR(D32/S32,"N.A.")</f>
        <v>5477.2502822944898</v>
      </c>
      <c r="AI32" s="49"/>
      <c r="AJ32" s="48">
        <f>IFERROR(F32/U32,"N.A.")</f>
        <v>7372.8579756566305</v>
      </c>
      <c r="AK32" s="49"/>
      <c r="AL32" s="48">
        <f>IFERROR(H32/W32,"N.A.")</f>
        <v>4652.1033115084374</v>
      </c>
      <c r="AM32" s="49"/>
      <c r="AN32" s="48">
        <f>IFERROR(J32/Y32,"N.A.")</f>
        <v>0</v>
      </c>
      <c r="AO32" s="49"/>
      <c r="AP32" s="48">
        <f>IFERROR(L32/AA32,"N.A.")</f>
        <v>5398.9741360663857</v>
      </c>
      <c r="AQ32" s="49"/>
      <c r="AR32" s="17">
        <f>IFERROR(N32/AC32, "N.A.")</f>
        <v>5398.9741360663857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12284888.000000002</v>
      </c>
      <c r="C39" s="2"/>
      <c r="D39" s="2">
        <v>123625</v>
      </c>
      <c r="E39" s="2"/>
      <c r="F39" s="2">
        <v>7280372.0000000009</v>
      </c>
      <c r="G39" s="2"/>
      <c r="H39" s="2">
        <v>45368630.000000037</v>
      </c>
      <c r="I39" s="2"/>
      <c r="J39" s="2">
        <v>0</v>
      </c>
      <c r="K39" s="2"/>
      <c r="L39" s="1">
        <f t="shared" ref="L39:M42" si="26">B39+D39+F39+H39+J39</f>
        <v>65057515.000000045</v>
      </c>
      <c r="M39" s="13">
        <f t="shared" si="26"/>
        <v>0</v>
      </c>
      <c r="N39" s="14">
        <f>L39+M39</f>
        <v>65057515.000000045</v>
      </c>
      <c r="P39" s="3" t="s">
        <v>12</v>
      </c>
      <c r="Q39" s="2">
        <v>4232</v>
      </c>
      <c r="R39" s="2">
        <v>0</v>
      </c>
      <c r="S39" s="2">
        <v>443</v>
      </c>
      <c r="T39" s="2">
        <v>0</v>
      </c>
      <c r="U39" s="2">
        <v>1652</v>
      </c>
      <c r="V39" s="2">
        <v>0</v>
      </c>
      <c r="W39" s="2">
        <v>21846</v>
      </c>
      <c r="X39" s="2">
        <v>0</v>
      </c>
      <c r="Y39" s="2">
        <v>3666</v>
      </c>
      <c r="Z39" s="2">
        <v>0</v>
      </c>
      <c r="AA39" s="1">
        <f t="shared" ref="AA39:AB42" si="27">Q39+S39+U39+W39+Y39</f>
        <v>31839</v>
      </c>
      <c r="AB39" s="13">
        <f t="shared" si="27"/>
        <v>0</v>
      </c>
      <c r="AC39" s="14">
        <f>AA39+AB39</f>
        <v>31839</v>
      </c>
      <c r="AE39" s="3" t="s">
        <v>12</v>
      </c>
      <c r="AF39" s="2">
        <f t="shared" ref="AF39:AR42" si="28">IFERROR(B39/Q39, "N.A.")</f>
        <v>2902.8563327032139</v>
      </c>
      <c r="AG39" s="2" t="str">
        <f t="shared" si="28"/>
        <v>N.A.</v>
      </c>
      <c r="AH39" s="2">
        <f t="shared" si="28"/>
        <v>279.06320541760721</v>
      </c>
      <c r="AI39" s="2" t="str">
        <f t="shared" si="28"/>
        <v>N.A.</v>
      </c>
      <c r="AJ39" s="2">
        <f t="shared" si="28"/>
        <v>4407.0048426150124</v>
      </c>
      <c r="AK39" s="2" t="str">
        <f t="shared" si="28"/>
        <v>N.A.</v>
      </c>
      <c r="AL39" s="2">
        <f t="shared" si="28"/>
        <v>2076.7476883640043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2043.3278369295533</v>
      </c>
      <c r="AQ39" s="16" t="str">
        <f t="shared" si="28"/>
        <v>N.A.</v>
      </c>
      <c r="AR39" s="14">
        <f t="shared" si="28"/>
        <v>2043.3278369295533</v>
      </c>
    </row>
    <row r="40" spans="1:44" ht="15" customHeight="1" thickBot="1" x14ac:dyDescent="0.3">
      <c r="A40" s="3" t="s">
        <v>13</v>
      </c>
      <c r="B40" s="2">
        <v>43334008.999999993</v>
      </c>
      <c r="C40" s="2">
        <v>1241410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43334008.999999993</v>
      </c>
      <c r="M40" s="13">
        <f t="shared" si="26"/>
        <v>1241410</v>
      </c>
      <c r="N40" s="14">
        <f>L40+M40</f>
        <v>44575418.999999993</v>
      </c>
      <c r="P40" s="3" t="s">
        <v>13</v>
      </c>
      <c r="Q40" s="2">
        <v>13774</v>
      </c>
      <c r="R40" s="2">
        <v>286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13774</v>
      </c>
      <c r="AB40" s="13">
        <f t="shared" si="27"/>
        <v>286</v>
      </c>
      <c r="AC40" s="14">
        <f>AA40+AB40</f>
        <v>14060</v>
      </c>
      <c r="AE40" s="3" t="s">
        <v>13</v>
      </c>
      <c r="AF40" s="2">
        <f t="shared" si="28"/>
        <v>3146.0729635545226</v>
      </c>
      <c r="AG40" s="2">
        <f t="shared" si="28"/>
        <v>4340.5944055944055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3146.0729635545226</v>
      </c>
      <c r="AQ40" s="16">
        <f t="shared" si="28"/>
        <v>4340.5944055944055</v>
      </c>
      <c r="AR40" s="14">
        <f t="shared" si="28"/>
        <v>3170.3711948790892</v>
      </c>
    </row>
    <row r="41" spans="1:44" ht="15" customHeight="1" thickBot="1" x14ac:dyDescent="0.3">
      <c r="A41" s="3" t="s">
        <v>14</v>
      </c>
      <c r="B41" s="2">
        <v>59394571.000000037</v>
      </c>
      <c r="C41" s="2">
        <v>309810431.00000036</v>
      </c>
      <c r="D41" s="2">
        <v>20071044</v>
      </c>
      <c r="E41" s="2">
        <v>8456339.9999999981</v>
      </c>
      <c r="F41" s="2"/>
      <c r="G41" s="2">
        <v>25440909.999999996</v>
      </c>
      <c r="H41" s="2"/>
      <c r="I41" s="2">
        <v>9817255.0000000019</v>
      </c>
      <c r="J41" s="2">
        <v>0</v>
      </c>
      <c r="K41" s="2"/>
      <c r="L41" s="1">
        <f t="shared" si="26"/>
        <v>79465615.00000003</v>
      </c>
      <c r="M41" s="13">
        <f t="shared" si="26"/>
        <v>353524936.00000036</v>
      </c>
      <c r="N41" s="14">
        <f>L41+M41</f>
        <v>432990551.00000036</v>
      </c>
      <c r="P41" s="3" t="s">
        <v>14</v>
      </c>
      <c r="Q41" s="2">
        <v>13553</v>
      </c>
      <c r="R41" s="2">
        <v>58930</v>
      </c>
      <c r="S41" s="2">
        <v>2966</v>
      </c>
      <c r="T41" s="2">
        <v>2041</v>
      </c>
      <c r="U41" s="2">
        <v>0</v>
      </c>
      <c r="V41" s="2">
        <v>3237</v>
      </c>
      <c r="W41" s="2">
        <v>0</v>
      </c>
      <c r="X41" s="2">
        <v>2452</v>
      </c>
      <c r="Y41" s="2">
        <v>3392</v>
      </c>
      <c r="Z41" s="2">
        <v>0</v>
      </c>
      <c r="AA41" s="1">
        <f t="shared" si="27"/>
        <v>19911</v>
      </c>
      <c r="AB41" s="13">
        <f t="shared" si="27"/>
        <v>66660</v>
      </c>
      <c r="AC41" s="14">
        <f>AA41+AB41</f>
        <v>86571</v>
      </c>
      <c r="AE41" s="3" t="s">
        <v>14</v>
      </c>
      <c r="AF41" s="2">
        <f t="shared" si="28"/>
        <v>4382.3929019405323</v>
      </c>
      <c r="AG41" s="2">
        <f t="shared" si="28"/>
        <v>5257.2616833531365</v>
      </c>
      <c r="AH41" s="2">
        <f t="shared" si="28"/>
        <v>6767.04113283884</v>
      </c>
      <c r="AI41" s="2">
        <f t="shared" si="28"/>
        <v>4143.2337089661924</v>
      </c>
      <c r="AJ41" s="2" t="str">
        <f t="shared" si="28"/>
        <v>N.A.</v>
      </c>
      <c r="AK41" s="2">
        <f t="shared" si="28"/>
        <v>7859.4099474822351</v>
      </c>
      <c r="AL41" s="2" t="str">
        <f t="shared" si="28"/>
        <v>N.A.</v>
      </c>
      <c r="AM41" s="2">
        <f t="shared" si="28"/>
        <v>4003.7744698205556</v>
      </c>
      <c r="AN41" s="2">
        <f t="shared" si="28"/>
        <v>0</v>
      </c>
      <c r="AO41" s="2" t="str">
        <f t="shared" si="28"/>
        <v>N.A.</v>
      </c>
      <c r="AP41" s="15">
        <f t="shared" si="28"/>
        <v>3991.0408819245658</v>
      </c>
      <c r="AQ41" s="16">
        <f t="shared" si="28"/>
        <v>5303.404380438049</v>
      </c>
      <c r="AR41" s="14">
        <f t="shared" si="28"/>
        <v>5001.5657783784445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115013468.00000003</v>
      </c>
      <c r="C43" s="2">
        <f t="shared" si="29"/>
        <v>311051841.00000036</v>
      </c>
      <c r="D43" s="2">
        <f t="shared" si="29"/>
        <v>20194669</v>
      </c>
      <c r="E43" s="2">
        <f t="shared" si="29"/>
        <v>8456339.9999999981</v>
      </c>
      <c r="F43" s="2">
        <f t="shared" si="29"/>
        <v>7280372.0000000009</v>
      </c>
      <c r="G43" s="2">
        <f t="shared" si="29"/>
        <v>25440909.999999996</v>
      </c>
      <c r="H43" s="2">
        <f t="shared" si="29"/>
        <v>45368630.000000037</v>
      </c>
      <c r="I43" s="2">
        <f t="shared" si="29"/>
        <v>9817255.0000000019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187857139.00000006</v>
      </c>
      <c r="M43" s="13">
        <f t="shared" ref="M43" si="31">C43+E43+G43+I43+K43</f>
        <v>354766346.00000036</v>
      </c>
      <c r="N43" s="18">
        <f>L43+M43</f>
        <v>542623485.00000048</v>
      </c>
      <c r="P43" s="4" t="s">
        <v>16</v>
      </c>
      <c r="Q43" s="2">
        <f t="shared" ref="Q43:Z43" si="32">SUM(Q39:Q42)</f>
        <v>31559</v>
      </c>
      <c r="R43" s="2">
        <f t="shared" si="32"/>
        <v>59216</v>
      </c>
      <c r="S43" s="2">
        <f t="shared" si="32"/>
        <v>3409</v>
      </c>
      <c r="T43" s="2">
        <f t="shared" si="32"/>
        <v>2041</v>
      </c>
      <c r="U43" s="2">
        <f t="shared" si="32"/>
        <v>1652</v>
      </c>
      <c r="V43" s="2">
        <f t="shared" si="32"/>
        <v>3237</v>
      </c>
      <c r="W43" s="2">
        <f t="shared" si="32"/>
        <v>21846</v>
      </c>
      <c r="X43" s="2">
        <f t="shared" si="32"/>
        <v>2452</v>
      </c>
      <c r="Y43" s="2">
        <f t="shared" si="32"/>
        <v>7058</v>
      </c>
      <c r="Z43" s="2">
        <f t="shared" si="32"/>
        <v>0</v>
      </c>
      <c r="AA43" s="1">
        <f t="shared" ref="AA43" si="33">Q43+S43+U43+W43+Y43</f>
        <v>65524</v>
      </c>
      <c r="AB43" s="13">
        <f t="shared" ref="AB43" si="34">R43+T43+V43+X43+Z43</f>
        <v>66946</v>
      </c>
      <c r="AC43" s="18">
        <f>AA43+AB43</f>
        <v>132470</v>
      </c>
      <c r="AE43" s="4" t="s">
        <v>16</v>
      </c>
      <c r="AF43" s="2">
        <f t="shared" ref="AF43:AO43" si="35">IFERROR(B43/Q43, "N.A.")</f>
        <v>3644.3951962989963</v>
      </c>
      <c r="AG43" s="2">
        <f t="shared" si="35"/>
        <v>5252.8343859767692</v>
      </c>
      <c r="AH43" s="2">
        <f t="shared" si="35"/>
        <v>5923.9275447345262</v>
      </c>
      <c r="AI43" s="2">
        <f t="shared" si="35"/>
        <v>4143.2337089661924</v>
      </c>
      <c r="AJ43" s="2">
        <f t="shared" si="35"/>
        <v>4407.0048426150124</v>
      </c>
      <c r="AK43" s="2">
        <f t="shared" si="35"/>
        <v>7859.4099474822351</v>
      </c>
      <c r="AL43" s="2">
        <f t="shared" si="35"/>
        <v>2076.7476883640043</v>
      </c>
      <c r="AM43" s="2">
        <f t="shared" si="35"/>
        <v>4003.7744698205556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2866.9974207923824</v>
      </c>
      <c r="AQ43" s="16">
        <f t="shared" ref="AQ43" si="37">IFERROR(M43/AB43, "N.A.")</f>
        <v>5299.29116003944</v>
      </c>
      <c r="AR43" s="14">
        <f t="shared" ref="AR43" si="38">IFERROR(N43/AC43, "N.A.")</f>
        <v>4096.1990261946139</v>
      </c>
    </row>
    <row r="44" spans="1:44" ht="15" customHeight="1" thickBot="1" x14ac:dyDescent="0.3">
      <c r="A44" s="5" t="s">
        <v>0</v>
      </c>
      <c r="B44" s="46">
        <f>B43+C43</f>
        <v>426065309.00000036</v>
      </c>
      <c r="C44" s="47"/>
      <c r="D44" s="46">
        <f>D43+E43</f>
        <v>28651009</v>
      </c>
      <c r="E44" s="47"/>
      <c r="F44" s="46">
        <f>F43+G43</f>
        <v>32721281.999999996</v>
      </c>
      <c r="G44" s="47"/>
      <c r="H44" s="46">
        <f>H43+I43</f>
        <v>55185885.000000037</v>
      </c>
      <c r="I44" s="47"/>
      <c r="J44" s="46">
        <f>J43+K43</f>
        <v>0</v>
      </c>
      <c r="K44" s="47"/>
      <c r="L44" s="46">
        <f>L43+M43</f>
        <v>542623485.00000048</v>
      </c>
      <c r="M44" s="50"/>
      <c r="N44" s="19">
        <f>B44+D44+F44+H44+J44</f>
        <v>542623485.00000036</v>
      </c>
      <c r="P44" s="5" t="s">
        <v>0</v>
      </c>
      <c r="Q44" s="46">
        <f>Q43+R43</f>
        <v>90775</v>
      </c>
      <c r="R44" s="47"/>
      <c r="S44" s="46">
        <f>S43+T43</f>
        <v>5450</v>
      </c>
      <c r="T44" s="47"/>
      <c r="U44" s="46">
        <f>U43+V43</f>
        <v>4889</v>
      </c>
      <c r="V44" s="47"/>
      <c r="W44" s="46">
        <f>W43+X43</f>
        <v>24298</v>
      </c>
      <c r="X44" s="47"/>
      <c r="Y44" s="46">
        <f>Y43+Z43</f>
        <v>7058</v>
      </c>
      <c r="Z44" s="47"/>
      <c r="AA44" s="46">
        <f>AA43+AB43</f>
        <v>132470</v>
      </c>
      <c r="AB44" s="50"/>
      <c r="AC44" s="19">
        <f>Q44+S44+U44+W44+Y44</f>
        <v>132470</v>
      </c>
      <c r="AE44" s="5" t="s">
        <v>0</v>
      </c>
      <c r="AF44" s="48">
        <f>IFERROR(B44/Q44,"N.A.")</f>
        <v>4693.6415202423614</v>
      </c>
      <c r="AG44" s="49"/>
      <c r="AH44" s="48">
        <f>IFERROR(D44/S44,"N.A.")</f>
        <v>5257.0658715596328</v>
      </c>
      <c r="AI44" s="49"/>
      <c r="AJ44" s="48">
        <f>IFERROR(F44/U44,"N.A.")</f>
        <v>6692.837390059316</v>
      </c>
      <c r="AK44" s="49"/>
      <c r="AL44" s="48">
        <f>IFERROR(H44/W44,"N.A.")</f>
        <v>2271.2110050209908</v>
      </c>
      <c r="AM44" s="49"/>
      <c r="AN44" s="48">
        <f>IFERROR(J44/Y44,"N.A.")</f>
        <v>0</v>
      </c>
      <c r="AO44" s="49"/>
      <c r="AP44" s="48">
        <f>IFERROR(L44/AA44,"N.A.")</f>
        <v>4096.1990261946139</v>
      </c>
      <c r="AQ44" s="49"/>
      <c r="AR44" s="17">
        <f>IFERROR(N44/AC44, "N.A.")</f>
        <v>4096.199026194613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768840.00000000012</v>
      </c>
      <c r="C15" s="2"/>
      <c r="D15" s="2">
        <v>622554</v>
      </c>
      <c r="E15" s="2"/>
      <c r="F15" s="2">
        <v>488000</v>
      </c>
      <c r="G15" s="2"/>
      <c r="H15" s="2">
        <v>1997427.0000000002</v>
      </c>
      <c r="I15" s="2"/>
      <c r="J15" s="2">
        <v>0</v>
      </c>
      <c r="K15" s="2"/>
      <c r="L15" s="1">
        <f t="shared" ref="L15:M18" si="0">B15+D15+F15+H15+J15</f>
        <v>3876821</v>
      </c>
      <c r="M15" s="13">
        <f t="shared" si="0"/>
        <v>0</v>
      </c>
      <c r="N15" s="14">
        <f>L15+M15</f>
        <v>3876821</v>
      </c>
      <c r="P15" s="3" t="s">
        <v>12</v>
      </c>
      <c r="Q15" s="2">
        <v>321</v>
      </c>
      <c r="R15" s="2">
        <v>0</v>
      </c>
      <c r="S15" s="2">
        <v>199</v>
      </c>
      <c r="T15" s="2">
        <v>0</v>
      </c>
      <c r="U15" s="2">
        <v>122</v>
      </c>
      <c r="V15" s="2">
        <v>0</v>
      </c>
      <c r="W15" s="2">
        <v>1535</v>
      </c>
      <c r="X15" s="2">
        <v>0</v>
      </c>
      <c r="Y15" s="2">
        <v>430</v>
      </c>
      <c r="Z15" s="2">
        <v>0</v>
      </c>
      <c r="AA15" s="1">
        <f t="shared" ref="AA15:AB18" si="1">Q15+S15+U15+W15+Y15</f>
        <v>2607</v>
      </c>
      <c r="AB15" s="13">
        <f t="shared" si="1"/>
        <v>0</v>
      </c>
      <c r="AC15" s="14">
        <f>AA15+AB15</f>
        <v>2607</v>
      </c>
      <c r="AE15" s="3" t="s">
        <v>12</v>
      </c>
      <c r="AF15" s="2">
        <f t="shared" ref="AF15:AR18" si="2">IFERROR(B15/Q15, "N.A.")</f>
        <v>2395.1401869158881</v>
      </c>
      <c r="AG15" s="2" t="str">
        <f t="shared" si="2"/>
        <v>N.A.</v>
      </c>
      <c r="AH15" s="2">
        <f t="shared" si="2"/>
        <v>3128.4120603015076</v>
      </c>
      <c r="AI15" s="2" t="str">
        <f t="shared" si="2"/>
        <v>N.A.</v>
      </c>
      <c r="AJ15" s="2">
        <f t="shared" si="2"/>
        <v>4000</v>
      </c>
      <c r="AK15" s="2" t="str">
        <f t="shared" si="2"/>
        <v>N.A.</v>
      </c>
      <c r="AL15" s="2">
        <f t="shared" si="2"/>
        <v>1301.255374592834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1487.0813195243575</v>
      </c>
      <c r="AQ15" s="16" t="str">
        <f t="shared" si="2"/>
        <v>N.A.</v>
      </c>
      <c r="AR15" s="14">
        <f t="shared" si="2"/>
        <v>1487.0813195243575</v>
      </c>
    </row>
    <row r="16" spans="1:44" ht="15" customHeight="1" thickBot="1" x14ac:dyDescent="0.3">
      <c r="A16" s="3" t="s">
        <v>13</v>
      </c>
      <c r="B16" s="2">
        <v>291930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291930</v>
      </c>
      <c r="M16" s="13">
        <f t="shared" si="0"/>
        <v>0</v>
      </c>
      <c r="N16" s="14">
        <f>L16+M16</f>
        <v>291930</v>
      </c>
      <c r="P16" s="3" t="s">
        <v>13</v>
      </c>
      <c r="Q16" s="2">
        <v>276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276</v>
      </c>
      <c r="AB16" s="13">
        <f t="shared" si="1"/>
        <v>0</v>
      </c>
      <c r="AC16" s="14">
        <f>AA16+AB16</f>
        <v>276</v>
      </c>
      <c r="AE16" s="3" t="s">
        <v>13</v>
      </c>
      <c r="AF16" s="2">
        <f t="shared" si="2"/>
        <v>1057.7173913043478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1057.7173913043478</v>
      </c>
      <c r="AQ16" s="16" t="str">
        <f t="shared" si="2"/>
        <v>N.A.</v>
      </c>
      <c r="AR16" s="14">
        <f t="shared" si="2"/>
        <v>1057.7173913043478</v>
      </c>
    </row>
    <row r="17" spans="1:44" ht="15" customHeight="1" thickBot="1" x14ac:dyDescent="0.3">
      <c r="A17" s="3" t="s">
        <v>14</v>
      </c>
      <c r="B17" s="2">
        <v>6985800</v>
      </c>
      <c r="C17" s="2">
        <v>10678649.999999998</v>
      </c>
      <c r="D17" s="2">
        <v>198660</v>
      </c>
      <c r="E17" s="2"/>
      <c r="F17" s="2"/>
      <c r="G17" s="2"/>
      <c r="H17" s="2"/>
      <c r="I17" s="2"/>
      <c r="J17" s="2">
        <v>0</v>
      </c>
      <c r="K17" s="2"/>
      <c r="L17" s="1">
        <f t="shared" si="0"/>
        <v>7184460</v>
      </c>
      <c r="M17" s="13">
        <f t="shared" si="0"/>
        <v>10678649.999999998</v>
      </c>
      <c r="N17" s="14">
        <f>L17+M17</f>
        <v>17863110</v>
      </c>
      <c r="P17" s="3" t="s">
        <v>14</v>
      </c>
      <c r="Q17" s="2">
        <v>1979</v>
      </c>
      <c r="R17" s="2">
        <v>3144</v>
      </c>
      <c r="S17" s="2">
        <v>77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390</v>
      </c>
      <c r="Z17" s="2">
        <v>0</v>
      </c>
      <c r="AA17" s="1">
        <f t="shared" si="1"/>
        <v>2446</v>
      </c>
      <c r="AB17" s="13">
        <f t="shared" si="1"/>
        <v>3144</v>
      </c>
      <c r="AC17" s="14">
        <f>AA17+AB17</f>
        <v>5590</v>
      </c>
      <c r="AE17" s="3" t="s">
        <v>14</v>
      </c>
      <c r="AF17" s="2">
        <f t="shared" si="2"/>
        <v>3529.9646286003031</v>
      </c>
      <c r="AG17" s="2">
        <f t="shared" si="2"/>
        <v>3396.5171755725187</v>
      </c>
      <c r="AH17" s="2">
        <f t="shared" si="2"/>
        <v>2580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>
        <f t="shared" si="2"/>
        <v>0</v>
      </c>
      <c r="AO17" s="2" t="str">
        <f t="shared" si="2"/>
        <v>N.A.</v>
      </c>
      <c r="AP17" s="15">
        <f t="shared" si="2"/>
        <v>2937.2281275551923</v>
      </c>
      <c r="AQ17" s="16">
        <f t="shared" si="2"/>
        <v>3396.5171755725187</v>
      </c>
      <c r="AR17" s="14">
        <f t="shared" si="2"/>
        <v>3195.5474060822899</v>
      </c>
    </row>
    <row r="18" spans="1:44" ht="15" customHeight="1" thickBot="1" x14ac:dyDescent="0.3">
      <c r="A18" s="3" t="s">
        <v>15</v>
      </c>
      <c r="B18" s="2">
        <v>665125.99999999988</v>
      </c>
      <c r="C18" s="2">
        <v>198660</v>
      </c>
      <c r="D18" s="2">
        <v>701760</v>
      </c>
      <c r="E18" s="2"/>
      <c r="F18" s="2"/>
      <c r="G18" s="2">
        <v>0</v>
      </c>
      <c r="H18" s="2">
        <v>79241</v>
      </c>
      <c r="I18" s="2"/>
      <c r="J18" s="2">
        <v>0</v>
      </c>
      <c r="K18" s="2"/>
      <c r="L18" s="1">
        <f t="shared" si="0"/>
        <v>1446127</v>
      </c>
      <c r="M18" s="13">
        <f t="shared" si="0"/>
        <v>198660</v>
      </c>
      <c r="N18" s="14">
        <f>L18+M18</f>
        <v>1644787</v>
      </c>
      <c r="P18" s="3" t="s">
        <v>15</v>
      </c>
      <c r="Q18" s="2">
        <v>580</v>
      </c>
      <c r="R18" s="2">
        <v>77</v>
      </c>
      <c r="S18" s="2">
        <v>467</v>
      </c>
      <c r="T18" s="2">
        <v>0</v>
      </c>
      <c r="U18" s="2">
        <v>0</v>
      </c>
      <c r="V18" s="2">
        <v>272</v>
      </c>
      <c r="W18" s="2">
        <v>3035</v>
      </c>
      <c r="X18" s="2">
        <v>0</v>
      </c>
      <c r="Y18" s="2">
        <v>1545</v>
      </c>
      <c r="Z18" s="2">
        <v>0</v>
      </c>
      <c r="AA18" s="1">
        <f t="shared" si="1"/>
        <v>5627</v>
      </c>
      <c r="AB18" s="13">
        <f t="shared" si="1"/>
        <v>349</v>
      </c>
      <c r="AC18" s="18">
        <f>AA18+AB18</f>
        <v>5976</v>
      </c>
      <c r="AE18" s="3" t="s">
        <v>15</v>
      </c>
      <c r="AF18" s="2">
        <f t="shared" si="2"/>
        <v>1146.7689655172412</v>
      </c>
      <c r="AG18" s="2">
        <f t="shared" si="2"/>
        <v>2580</v>
      </c>
      <c r="AH18" s="2">
        <f t="shared" si="2"/>
        <v>1502.6980728051392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26.109060955518945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256.99786742491557</v>
      </c>
      <c r="AQ18" s="16">
        <f t="shared" si="2"/>
        <v>569.22636103151865</v>
      </c>
      <c r="AR18" s="14">
        <f t="shared" si="2"/>
        <v>275.23209504685406</v>
      </c>
    </row>
    <row r="19" spans="1:44" ht="15" customHeight="1" thickBot="1" x14ac:dyDescent="0.3">
      <c r="A19" s="4" t="s">
        <v>16</v>
      </c>
      <c r="B19" s="2">
        <f t="shared" ref="B19:K19" si="3">SUM(B15:B18)</f>
        <v>8711696</v>
      </c>
      <c r="C19" s="2">
        <f t="shared" si="3"/>
        <v>10877309.999999998</v>
      </c>
      <c r="D19" s="2">
        <f t="shared" si="3"/>
        <v>1522974</v>
      </c>
      <c r="E19" s="2">
        <f t="shared" si="3"/>
        <v>0</v>
      </c>
      <c r="F19" s="2">
        <f t="shared" si="3"/>
        <v>488000</v>
      </c>
      <c r="G19" s="2">
        <f t="shared" si="3"/>
        <v>0</v>
      </c>
      <c r="H19" s="2">
        <f t="shared" si="3"/>
        <v>2076668.0000000002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12799338</v>
      </c>
      <c r="M19" s="13">
        <f t="shared" ref="M19" si="5">C19+E19+G19+I19+K19</f>
        <v>10877309.999999998</v>
      </c>
      <c r="N19" s="18">
        <f>L19+M19</f>
        <v>23676648</v>
      </c>
      <c r="P19" s="4" t="s">
        <v>16</v>
      </c>
      <c r="Q19" s="2">
        <f t="shared" ref="Q19:Z19" si="6">SUM(Q15:Q18)</f>
        <v>3156</v>
      </c>
      <c r="R19" s="2">
        <f t="shared" si="6"/>
        <v>3221</v>
      </c>
      <c r="S19" s="2">
        <f t="shared" si="6"/>
        <v>743</v>
      </c>
      <c r="T19" s="2">
        <f t="shared" si="6"/>
        <v>0</v>
      </c>
      <c r="U19" s="2">
        <f t="shared" si="6"/>
        <v>122</v>
      </c>
      <c r="V19" s="2">
        <f t="shared" si="6"/>
        <v>272</v>
      </c>
      <c r="W19" s="2">
        <f t="shared" si="6"/>
        <v>4570</v>
      </c>
      <c r="X19" s="2">
        <f t="shared" si="6"/>
        <v>0</v>
      </c>
      <c r="Y19" s="2">
        <f t="shared" si="6"/>
        <v>2365</v>
      </c>
      <c r="Z19" s="2">
        <f t="shared" si="6"/>
        <v>0</v>
      </c>
      <c r="AA19" s="1">
        <f t="shared" ref="AA19" si="7">Q19+S19+U19+W19+Y19</f>
        <v>10956</v>
      </c>
      <c r="AB19" s="13">
        <f t="shared" ref="AB19" si="8">R19+T19+V19+X19+Z19</f>
        <v>3493</v>
      </c>
      <c r="AC19" s="14">
        <f>AA19+AB19</f>
        <v>14449</v>
      </c>
      <c r="AE19" s="4" t="s">
        <v>16</v>
      </c>
      <c r="AF19" s="2">
        <f t="shared" ref="AF19:AO19" si="9">IFERROR(B19/Q19, "N.A.")</f>
        <v>2760.3599493029151</v>
      </c>
      <c r="AG19" s="2">
        <f t="shared" si="9"/>
        <v>3376.9978267618744</v>
      </c>
      <c r="AH19" s="2">
        <f t="shared" si="9"/>
        <v>2049.7631224764468</v>
      </c>
      <c r="AI19" s="2" t="str">
        <f t="shared" si="9"/>
        <v>N.A.</v>
      </c>
      <c r="AJ19" s="2">
        <f t="shared" si="9"/>
        <v>4000</v>
      </c>
      <c r="AK19" s="2">
        <f t="shared" si="9"/>
        <v>0</v>
      </c>
      <c r="AL19" s="2">
        <f t="shared" si="9"/>
        <v>454.41312910284466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1168.2491785323111</v>
      </c>
      <c r="AQ19" s="16">
        <f t="shared" ref="AQ19" si="11">IFERROR(M19/AB19, "N.A.")</f>
        <v>3114.0309189808181</v>
      </c>
      <c r="AR19" s="14">
        <f t="shared" ref="AR19" si="12">IFERROR(N19/AC19, "N.A.")</f>
        <v>1638.6357533393314</v>
      </c>
    </row>
    <row r="20" spans="1:44" ht="15" customHeight="1" thickBot="1" x14ac:dyDescent="0.3">
      <c r="A20" s="5" t="s">
        <v>0</v>
      </c>
      <c r="B20" s="46">
        <f>B19+C19</f>
        <v>19589006</v>
      </c>
      <c r="C20" s="47"/>
      <c r="D20" s="46">
        <f>D19+E19</f>
        <v>1522974</v>
      </c>
      <c r="E20" s="47"/>
      <c r="F20" s="46">
        <f>F19+G19</f>
        <v>488000</v>
      </c>
      <c r="G20" s="47"/>
      <c r="H20" s="46">
        <f>H19+I19</f>
        <v>2076668.0000000002</v>
      </c>
      <c r="I20" s="47"/>
      <c r="J20" s="46">
        <f>J19+K19</f>
        <v>0</v>
      </c>
      <c r="K20" s="47"/>
      <c r="L20" s="46">
        <f>L19+M19</f>
        <v>23676648</v>
      </c>
      <c r="M20" s="50"/>
      <c r="N20" s="19">
        <f>B20+D20+F20+H20+J20</f>
        <v>23676648</v>
      </c>
      <c r="P20" s="5" t="s">
        <v>0</v>
      </c>
      <c r="Q20" s="46">
        <f>Q19+R19</f>
        <v>6377</v>
      </c>
      <c r="R20" s="47"/>
      <c r="S20" s="46">
        <f>S19+T19</f>
        <v>743</v>
      </c>
      <c r="T20" s="47"/>
      <c r="U20" s="46">
        <f>U19+V19</f>
        <v>394</v>
      </c>
      <c r="V20" s="47"/>
      <c r="W20" s="46">
        <f>W19+X19</f>
        <v>4570</v>
      </c>
      <c r="X20" s="47"/>
      <c r="Y20" s="46">
        <f>Y19+Z19</f>
        <v>2365</v>
      </c>
      <c r="Z20" s="47"/>
      <c r="AA20" s="46">
        <f>AA19+AB19</f>
        <v>14449</v>
      </c>
      <c r="AB20" s="47"/>
      <c r="AC20" s="20">
        <f>Q20+S20+U20+W20+Y20</f>
        <v>14449</v>
      </c>
      <c r="AE20" s="5" t="s">
        <v>0</v>
      </c>
      <c r="AF20" s="48">
        <f>IFERROR(B20/Q20,"N.A.")</f>
        <v>3071.8215461815903</v>
      </c>
      <c r="AG20" s="49"/>
      <c r="AH20" s="48">
        <f>IFERROR(D20/S20,"N.A.")</f>
        <v>2049.7631224764468</v>
      </c>
      <c r="AI20" s="49"/>
      <c r="AJ20" s="48">
        <f>IFERROR(F20/U20,"N.A.")</f>
        <v>1238.5786802030457</v>
      </c>
      <c r="AK20" s="49"/>
      <c r="AL20" s="48">
        <f>IFERROR(H20/W20,"N.A.")</f>
        <v>454.41312910284466</v>
      </c>
      <c r="AM20" s="49"/>
      <c r="AN20" s="48">
        <f>IFERROR(J20/Y20,"N.A.")</f>
        <v>0</v>
      </c>
      <c r="AO20" s="49"/>
      <c r="AP20" s="48">
        <f>IFERROR(L20/AA20,"N.A.")</f>
        <v>1638.6357533393314</v>
      </c>
      <c r="AQ20" s="49"/>
      <c r="AR20" s="17">
        <f>IFERROR(N20/AC20, "N.A.")</f>
        <v>1638.6357533393314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288530</v>
      </c>
      <c r="C27" s="2"/>
      <c r="D27" s="2">
        <v>622554</v>
      </c>
      <c r="E27" s="2"/>
      <c r="F27" s="2">
        <v>488000</v>
      </c>
      <c r="G27" s="2"/>
      <c r="H27" s="2">
        <v>1150340</v>
      </c>
      <c r="I27" s="2"/>
      <c r="J27" s="2"/>
      <c r="K27" s="2"/>
      <c r="L27" s="1">
        <f t="shared" ref="L27:M30" si="13">B27+D27+F27+H27+J27</f>
        <v>2549424</v>
      </c>
      <c r="M27" s="13">
        <f t="shared" si="13"/>
        <v>0</v>
      </c>
      <c r="N27" s="14">
        <f>L27+M27</f>
        <v>2549424</v>
      </c>
      <c r="P27" s="3" t="s">
        <v>12</v>
      </c>
      <c r="Q27" s="2">
        <v>122</v>
      </c>
      <c r="R27" s="2">
        <v>0</v>
      </c>
      <c r="S27" s="2">
        <v>199</v>
      </c>
      <c r="T27" s="2">
        <v>0</v>
      </c>
      <c r="U27" s="2">
        <v>122</v>
      </c>
      <c r="V27" s="2">
        <v>0</v>
      </c>
      <c r="W27" s="2">
        <v>520</v>
      </c>
      <c r="X27" s="2">
        <v>0</v>
      </c>
      <c r="Y27" s="2">
        <v>0</v>
      </c>
      <c r="Z27" s="2">
        <v>0</v>
      </c>
      <c r="AA27" s="1">
        <f t="shared" ref="AA27:AB30" si="14">Q27+S27+U27+W27+Y27</f>
        <v>963</v>
      </c>
      <c r="AB27" s="13">
        <f t="shared" si="14"/>
        <v>0</v>
      </c>
      <c r="AC27" s="14">
        <f>AA27+AB27</f>
        <v>963</v>
      </c>
      <c r="AE27" s="3" t="s">
        <v>12</v>
      </c>
      <c r="AF27" s="2">
        <f t="shared" ref="AF27:AR30" si="15">IFERROR(B27/Q27, "N.A.")</f>
        <v>2365</v>
      </c>
      <c r="AG27" s="2" t="str">
        <f t="shared" si="15"/>
        <v>N.A.</v>
      </c>
      <c r="AH27" s="2">
        <f t="shared" si="15"/>
        <v>3128.4120603015076</v>
      </c>
      <c r="AI27" s="2" t="str">
        <f t="shared" si="15"/>
        <v>N.A.</v>
      </c>
      <c r="AJ27" s="2">
        <f t="shared" si="15"/>
        <v>4000</v>
      </c>
      <c r="AK27" s="2" t="str">
        <f t="shared" si="15"/>
        <v>N.A.</v>
      </c>
      <c r="AL27" s="2">
        <f t="shared" si="15"/>
        <v>2212.1923076923076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2647.3769470404986</v>
      </c>
      <c r="AQ27" s="16" t="str">
        <f t="shared" si="15"/>
        <v>N.A.</v>
      </c>
      <c r="AR27" s="14">
        <f t="shared" si="15"/>
        <v>2647.3769470404986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5968200.0000000009</v>
      </c>
      <c r="C29" s="2">
        <v>9685349.9999999981</v>
      </c>
      <c r="D29" s="2">
        <v>198660</v>
      </c>
      <c r="E29" s="2"/>
      <c r="F29" s="2"/>
      <c r="G29" s="2"/>
      <c r="H29" s="2"/>
      <c r="I29" s="2"/>
      <c r="J29" s="2">
        <v>0</v>
      </c>
      <c r="K29" s="2"/>
      <c r="L29" s="1">
        <f t="shared" si="13"/>
        <v>6166860.0000000009</v>
      </c>
      <c r="M29" s="13">
        <f t="shared" si="13"/>
        <v>9685349.9999999981</v>
      </c>
      <c r="N29" s="14">
        <f>L29+M29</f>
        <v>15852210</v>
      </c>
      <c r="P29" s="3" t="s">
        <v>14</v>
      </c>
      <c r="Q29" s="2">
        <v>1540</v>
      </c>
      <c r="R29" s="2">
        <v>2718</v>
      </c>
      <c r="S29" s="2">
        <v>77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390</v>
      </c>
      <c r="Z29" s="2">
        <v>0</v>
      </c>
      <c r="AA29" s="1">
        <f t="shared" si="14"/>
        <v>2007</v>
      </c>
      <c r="AB29" s="13">
        <f t="shared" si="14"/>
        <v>2718</v>
      </c>
      <c r="AC29" s="14">
        <f>AA29+AB29</f>
        <v>4725</v>
      </c>
      <c r="AE29" s="3" t="s">
        <v>14</v>
      </c>
      <c r="AF29" s="2">
        <f t="shared" si="15"/>
        <v>3875.454545454546</v>
      </c>
      <c r="AG29" s="2">
        <f t="shared" si="15"/>
        <v>3563.4105960264892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3072.6756352765324</v>
      </c>
      <c r="AQ29" s="16">
        <f t="shared" si="15"/>
        <v>3563.4105960264892</v>
      </c>
      <c r="AR29" s="14">
        <f t="shared" si="15"/>
        <v>3354.9650793650794</v>
      </c>
    </row>
    <row r="30" spans="1:44" ht="15" customHeight="1" thickBot="1" x14ac:dyDescent="0.3">
      <c r="A30" s="3" t="s">
        <v>15</v>
      </c>
      <c r="B30" s="2">
        <v>665125.99999999988</v>
      </c>
      <c r="C30" s="2">
        <v>198660</v>
      </c>
      <c r="D30" s="2">
        <v>701760</v>
      </c>
      <c r="E30" s="2"/>
      <c r="F30" s="2"/>
      <c r="G30" s="2">
        <v>0</v>
      </c>
      <c r="H30" s="2">
        <v>79240.999999999985</v>
      </c>
      <c r="I30" s="2"/>
      <c r="J30" s="2">
        <v>0</v>
      </c>
      <c r="K30" s="2"/>
      <c r="L30" s="1">
        <f t="shared" si="13"/>
        <v>1446127</v>
      </c>
      <c r="M30" s="13">
        <f t="shared" si="13"/>
        <v>198660</v>
      </c>
      <c r="N30" s="14">
        <f>L30+M30</f>
        <v>1644787</v>
      </c>
      <c r="P30" s="3" t="s">
        <v>15</v>
      </c>
      <c r="Q30" s="2">
        <v>580</v>
      </c>
      <c r="R30" s="2">
        <v>77</v>
      </c>
      <c r="S30" s="2">
        <v>467</v>
      </c>
      <c r="T30" s="2">
        <v>0</v>
      </c>
      <c r="U30" s="2">
        <v>0</v>
      </c>
      <c r="V30" s="2">
        <v>272</v>
      </c>
      <c r="W30" s="2">
        <v>2958</v>
      </c>
      <c r="X30" s="2">
        <v>0</v>
      </c>
      <c r="Y30" s="2">
        <v>1042</v>
      </c>
      <c r="Z30" s="2">
        <v>0</v>
      </c>
      <c r="AA30" s="1">
        <f t="shared" si="14"/>
        <v>5047</v>
      </c>
      <c r="AB30" s="13">
        <f t="shared" si="14"/>
        <v>349</v>
      </c>
      <c r="AC30" s="18">
        <f>AA30+AB30</f>
        <v>5396</v>
      </c>
      <c r="AE30" s="3" t="s">
        <v>15</v>
      </c>
      <c r="AF30" s="2">
        <f t="shared" si="15"/>
        <v>1146.7689655172412</v>
      </c>
      <c r="AG30" s="2">
        <f t="shared" si="15"/>
        <v>2580</v>
      </c>
      <c r="AH30" s="2">
        <f t="shared" si="15"/>
        <v>1502.6980728051392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26.788708586883025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286.53199920744999</v>
      </c>
      <c r="AQ30" s="16">
        <f t="shared" si="15"/>
        <v>569.22636103151865</v>
      </c>
      <c r="AR30" s="14">
        <f t="shared" si="15"/>
        <v>304.81597479614527</v>
      </c>
    </row>
    <row r="31" spans="1:44" ht="15" customHeight="1" thickBot="1" x14ac:dyDescent="0.3">
      <c r="A31" s="4" t="s">
        <v>16</v>
      </c>
      <c r="B31" s="2">
        <f t="shared" ref="B31:K31" si="16">SUM(B27:B30)</f>
        <v>6921856.0000000009</v>
      </c>
      <c r="C31" s="2">
        <f t="shared" si="16"/>
        <v>9884009.9999999981</v>
      </c>
      <c r="D31" s="2">
        <f t="shared" si="16"/>
        <v>1522974</v>
      </c>
      <c r="E31" s="2">
        <f t="shared" si="16"/>
        <v>0</v>
      </c>
      <c r="F31" s="2">
        <f t="shared" si="16"/>
        <v>488000</v>
      </c>
      <c r="G31" s="2">
        <f t="shared" si="16"/>
        <v>0</v>
      </c>
      <c r="H31" s="2">
        <f t="shared" si="16"/>
        <v>1229581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10162411</v>
      </c>
      <c r="M31" s="13">
        <f t="shared" ref="M31" si="18">C31+E31+G31+I31+K31</f>
        <v>9884009.9999999981</v>
      </c>
      <c r="N31" s="18">
        <f>L31+M31</f>
        <v>20046421</v>
      </c>
      <c r="P31" s="4" t="s">
        <v>16</v>
      </c>
      <c r="Q31" s="2">
        <f t="shared" ref="Q31:Z31" si="19">SUM(Q27:Q30)</f>
        <v>2242</v>
      </c>
      <c r="R31" s="2">
        <f t="shared" si="19"/>
        <v>2795</v>
      </c>
      <c r="S31" s="2">
        <f t="shared" si="19"/>
        <v>743</v>
      </c>
      <c r="T31" s="2">
        <f t="shared" si="19"/>
        <v>0</v>
      </c>
      <c r="U31" s="2">
        <f t="shared" si="19"/>
        <v>122</v>
      </c>
      <c r="V31" s="2">
        <f t="shared" si="19"/>
        <v>272</v>
      </c>
      <c r="W31" s="2">
        <f t="shared" si="19"/>
        <v>3478</v>
      </c>
      <c r="X31" s="2">
        <f t="shared" si="19"/>
        <v>0</v>
      </c>
      <c r="Y31" s="2">
        <f t="shared" si="19"/>
        <v>1432</v>
      </c>
      <c r="Z31" s="2">
        <f t="shared" si="19"/>
        <v>0</v>
      </c>
      <c r="AA31" s="1">
        <f t="shared" ref="AA31" si="20">Q31+S31+U31+W31+Y31</f>
        <v>8017</v>
      </c>
      <c r="AB31" s="13">
        <f t="shared" ref="AB31" si="21">R31+T31+V31+X31+Z31</f>
        <v>3067</v>
      </c>
      <c r="AC31" s="14">
        <f>AA31+AB31</f>
        <v>11084</v>
      </c>
      <c r="AE31" s="4" t="s">
        <v>16</v>
      </c>
      <c r="AF31" s="2">
        <f t="shared" ref="AF31:AO31" si="22">IFERROR(B31/Q31, "N.A.")</f>
        <v>3087.3577163247105</v>
      </c>
      <c r="AG31" s="2">
        <f t="shared" si="22"/>
        <v>3536.3184257602857</v>
      </c>
      <c r="AH31" s="2">
        <f t="shared" si="22"/>
        <v>2049.7631224764468</v>
      </c>
      <c r="AI31" s="2" t="str">
        <f t="shared" si="22"/>
        <v>N.A.</v>
      </c>
      <c r="AJ31" s="2">
        <f t="shared" si="22"/>
        <v>4000</v>
      </c>
      <c r="AK31" s="2">
        <f t="shared" si="22"/>
        <v>0</v>
      </c>
      <c r="AL31" s="2">
        <f t="shared" si="22"/>
        <v>353.53105232892466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1267.6077086191842</v>
      </c>
      <c r="AQ31" s="16">
        <f t="shared" ref="AQ31" si="24">IFERROR(M31/AB31, "N.A.")</f>
        <v>3222.6964460384734</v>
      </c>
      <c r="AR31" s="14">
        <f t="shared" ref="AR31" si="25">IFERROR(N31/AC31, "N.A.")</f>
        <v>1808.5908516780946</v>
      </c>
    </row>
    <row r="32" spans="1:44" ht="15" customHeight="1" thickBot="1" x14ac:dyDescent="0.3">
      <c r="A32" s="5" t="s">
        <v>0</v>
      </c>
      <c r="B32" s="46">
        <f>B31+C31</f>
        <v>16805866</v>
      </c>
      <c r="C32" s="47"/>
      <c r="D32" s="46">
        <f>D31+E31</f>
        <v>1522974</v>
      </c>
      <c r="E32" s="47"/>
      <c r="F32" s="46">
        <f>F31+G31</f>
        <v>488000</v>
      </c>
      <c r="G32" s="47"/>
      <c r="H32" s="46">
        <f>H31+I31</f>
        <v>1229581</v>
      </c>
      <c r="I32" s="47"/>
      <c r="J32" s="46">
        <f>J31+K31</f>
        <v>0</v>
      </c>
      <c r="K32" s="47"/>
      <c r="L32" s="46">
        <f>L31+M31</f>
        <v>20046421</v>
      </c>
      <c r="M32" s="50"/>
      <c r="N32" s="19">
        <f>B32+D32+F32+H32+J32</f>
        <v>20046421</v>
      </c>
      <c r="P32" s="5" t="s">
        <v>0</v>
      </c>
      <c r="Q32" s="46">
        <f>Q31+R31</f>
        <v>5037</v>
      </c>
      <c r="R32" s="47"/>
      <c r="S32" s="46">
        <f>S31+T31</f>
        <v>743</v>
      </c>
      <c r="T32" s="47"/>
      <c r="U32" s="46">
        <f>U31+V31</f>
        <v>394</v>
      </c>
      <c r="V32" s="47"/>
      <c r="W32" s="46">
        <f>W31+X31</f>
        <v>3478</v>
      </c>
      <c r="X32" s="47"/>
      <c r="Y32" s="46">
        <f>Y31+Z31</f>
        <v>1432</v>
      </c>
      <c r="Z32" s="47"/>
      <c r="AA32" s="46">
        <f>AA31+AB31</f>
        <v>11084</v>
      </c>
      <c r="AB32" s="47"/>
      <c r="AC32" s="20">
        <f>Q32+S32+U32+W32+Y32</f>
        <v>11084</v>
      </c>
      <c r="AE32" s="5" t="s">
        <v>0</v>
      </c>
      <c r="AF32" s="48">
        <f>IFERROR(B32/Q32,"N.A.")</f>
        <v>3336.4832241413542</v>
      </c>
      <c r="AG32" s="49"/>
      <c r="AH32" s="48">
        <f>IFERROR(D32/S32,"N.A.")</f>
        <v>2049.7631224764468</v>
      </c>
      <c r="AI32" s="49"/>
      <c r="AJ32" s="48">
        <f>IFERROR(F32/U32,"N.A.")</f>
        <v>1238.5786802030457</v>
      </c>
      <c r="AK32" s="49"/>
      <c r="AL32" s="48">
        <f>IFERROR(H32/W32,"N.A.")</f>
        <v>353.53105232892466</v>
      </c>
      <c r="AM32" s="49"/>
      <c r="AN32" s="48">
        <f>IFERROR(J32/Y32,"N.A.")</f>
        <v>0</v>
      </c>
      <c r="AO32" s="49"/>
      <c r="AP32" s="48">
        <f>IFERROR(L32/AA32,"N.A.")</f>
        <v>1808.5908516780946</v>
      </c>
      <c r="AQ32" s="49"/>
      <c r="AR32" s="17">
        <f>IFERROR(N32/AC32, "N.A.")</f>
        <v>1808.5908516780946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480310</v>
      </c>
      <c r="C39" s="2"/>
      <c r="D39" s="2"/>
      <c r="E39" s="2"/>
      <c r="F39" s="2"/>
      <c r="G39" s="2"/>
      <c r="H39" s="2">
        <v>847087</v>
      </c>
      <c r="I39" s="2"/>
      <c r="J39" s="2">
        <v>0</v>
      </c>
      <c r="K39" s="2"/>
      <c r="L39" s="1">
        <f t="shared" ref="L39:M42" si="26">B39+D39+F39+H39+J39</f>
        <v>1327397</v>
      </c>
      <c r="M39" s="13">
        <f t="shared" si="26"/>
        <v>0</v>
      </c>
      <c r="N39" s="14">
        <f>L39+M39</f>
        <v>1327397</v>
      </c>
      <c r="P39" s="3" t="s">
        <v>12</v>
      </c>
      <c r="Q39" s="2">
        <v>199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1015</v>
      </c>
      <c r="X39" s="2">
        <v>0</v>
      </c>
      <c r="Y39" s="2">
        <v>430</v>
      </c>
      <c r="Z39" s="2">
        <v>0</v>
      </c>
      <c r="AA39" s="1">
        <f t="shared" ref="AA39:AB42" si="27">Q39+S39+U39+W39+Y39</f>
        <v>1644</v>
      </c>
      <c r="AB39" s="13">
        <f t="shared" si="27"/>
        <v>0</v>
      </c>
      <c r="AC39" s="14">
        <f>AA39+AB39</f>
        <v>1644</v>
      </c>
      <c r="AE39" s="3" t="s">
        <v>12</v>
      </c>
      <c r="AF39" s="2">
        <f t="shared" ref="AF39:AR42" si="28">IFERROR(B39/Q39, "N.A.")</f>
        <v>2413.6180904522612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834.56847290640394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807.41909975669103</v>
      </c>
      <c r="AQ39" s="16" t="str">
        <f t="shared" si="28"/>
        <v>N.A.</v>
      </c>
      <c r="AR39" s="14">
        <f t="shared" si="28"/>
        <v>807.41909975669103</v>
      </c>
    </row>
    <row r="40" spans="1:44" ht="15" customHeight="1" thickBot="1" x14ac:dyDescent="0.3">
      <c r="A40" s="3" t="s">
        <v>13</v>
      </c>
      <c r="B40" s="2">
        <v>291930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291930</v>
      </c>
      <c r="M40" s="13">
        <f t="shared" si="26"/>
        <v>0</v>
      </c>
      <c r="N40" s="14">
        <f>L40+M40</f>
        <v>291930</v>
      </c>
      <c r="P40" s="3" t="s">
        <v>13</v>
      </c>
      <c r="Q40" s="2">
        <v>276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276</v>
      </c>
      <c r="AB40" s="13">
        <f t="shared" si="27"/>
        <v>0</v>
      </c>
      <c r="AC40" s="14">
        <f>AA40+AB40</f>
        <v>276</v>
      </c>
      <c r="AE40" s="3" t="s">
        <v>13</v>
      </c>
      <c r="AF40" s="2">
        <f t="shared" si="28"/>
        <v>1057.7173913043478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1057.7173913043478</v>
      </c>
      <c r="AQ40" s="16" t="str">
        <f t="shared" si="28"/>
        <v>N.A.</v>
      </c>
      <c r="AR40" s="14">
        <f t="shared" si="28"/>
        <v>1057.7173913043478</v>
      </c>
    </row>
    <row r="41" spans="1:44" ht="15" customHeight="1" thickBot="1" x14ac:dyDescent="0.3">
      <c r="A41" s="3" t="s">
        <v>14</v>
      </c>
      <c r="B41" s="2">
        <v>1017599.9999999999</v>
      </c>
      <c r="C41" s="2">
        <v>993300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1017599.9999999999</v>
      </c>
      <c r="M41" s="13">
        <f t="shared" si="26"/>
        <v>993300</v>
      </c>
      <c r="N41" s="14">
        <f>L41+M41</f>
        <v>2010900</v>
      </c>
      <c r="P41" s="3" t="s">
        <v>14</v>
      </c>
      <c r="Q41" s="2">
        <v>439</v>
      </c>
      <c r="R41" s="2">
        <v>426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439</v>
      </c>
      <c r="AB41" s="13">
        <f t="shared" si="27"/>
        <v>426</v>
      </c>
      <c r="AC41" s="14">
        <f>AA41+AB41</f>
        <v>865</v>
      </c>
      <c r="AE41" s="3" t="s">
        <v>14</v>
      </c>
      <c r="AF41" s="2">
        <f t="shared" si="28"/>
        <v>2317.9954441913437</v>
      </c>
      <c r="AG41" s="2">
        <f t="shared" si="28"/>
        <v>2331.6901408450703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2317.9954441913437</v>
      </c>
      <c r="AQ41" s="16">
        <f t="shared" si="28"/>
        <v>2331.6901408450703</v>
      </c>
      <c r="AR41" s="14">
        <f t="shared" si="28"/>
        <v>2324.7398843930637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77</v>
      </c>
      <c r="X42" s="2">
        <v>0</v>
      </c>
      <c r="Y42" s="2">
        <v>503</v>
      </c>
      <c r="Z42" s="2">
        <v>0</v>
      </c>
      <c r="AA42" s="1">
        <f t="shared" si="27"/>
        <v>580</v>
      </c>
      <c r="AB42" s="13">
        <f t="shared" si="27"/>
        <v>0</v>
      </c>
      <c r="AC42" s="14">
        <f>AA42+AB42</f>
        <v>580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1789840</v>
      </c>
      <c r="C43" s="2">
        <f t="shared" si="29"/>
        <v>993300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847087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2636927</v>
      </c>
      <c r="M43" s="13">
        <f t="shared" ref="M43" si="31">C43+E43+G43+I43+K43</f>
        <v>993300</v>
      </c>
      <c r="N43" s="18">
        <f>L43+M43</f>
        <v>3630227</v>
      </c>
      <c r="P43" s="4" t="s">
        <v>16</v>
      </c>
      <c r="Q43" s="2">
        <f t="shared" ref="Q43:Z43" si="32">SUM(Q39:Q42)</f>
        <v>914</v>
      </c>
      <c r="R43" s="2">
        <f t="shared" si="32"/>
        <v>426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1092</v>
      </c>
      <c r="X43" s="2">
        <f t="shared" si="32"/>
        <v>0</v>
      </c>
      <c r="Y43" s="2">
        <f t="shared" si="32"/>
        <v>933</v>
      </c>
      <c r="Z43" s="2">
        <f t="shared" si="32"/>
        <v>0</v>
      </c>
      <c r="AA43" s="1">
        <f t="shared" ref="AA43" si="33">Q43+S43+U43+W43+Y43</f>
        <v>2939</v>
      </c>
      <c r="AB43" s="13">
        <f t="shared" ref="AB43" si="34">R43+T43+V43+X43+Z43</f>
        <v>426</v>
      </c>
      <c r="AC43" s="18">
        <f>AA43+AB43</f>
        <v>3365</v>
      </c>
      <c r="AE43" s="4" t="s">
        <v>16</v>
      </c>
      <c r="AF43" s="2">
        <f t="shared" ref="AF43:AO43" si="35">IFERROR(B43/Q43, "N.A.")</f>
        <v>1958.2494529540481</v>
      </c>
      <c r="AG43" s="2">
        <f t="shared" si="35"/>
        <v>2331.6901408450703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775.72069597069594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897.21912215039129</v>
      </c>
      <c r="AQ43" s="16">
        <f t="shared" ref="AQ43" si="37">IFERROR(M43/AB43, "N.A.")</f>
        <v>2331.6901408450703</v>
      </c>
      <c r="AR43" s="14">
        <f t="shared" ref="AR43" si="38">IFERROR(N43/AC43, "N.A.")</f>
        <v>1078.8193164933134</v>
      </c>
    </row>
    <row r="44" spans="1:44" ht="15" customHeight="1" thickBot="1" x14ac:dyDescent="0.3">
      <c r="A44" s="5" t="s">
        <v>0</v>
      </c>
      <c r="B44" s="46">
        <f>B43+C43</f>
        <v>2783140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847087</v>
      </c>
      <c r="I44" s="47"/>
      <c r="J44" s="46">
        <f>J43+K43</f>
        <v>0</v>
      </c>
      <c r="K44" s="47"/>
      <c r="L44" s="46">
        <f>L43+M43</f>
        <v>3630227</v>
      </c>
      <c r="M44" s="50"/>
      <c r="N44" s="19">
        <f>B44+D44+F44+H44+J44</f>
        <v>3630227</v>
      </c>
      <c r="P44" s="5" t="s">
        <v>0</v>
      </c>
      <c r="Q44" s="46">
        <f>Q43+R43</f>
        <v>1340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1092</v>
      </c>
      <c r="X44" s="47"/>
      <c r="Y44" s="46">
        <f>Y43+Z43</f>
        <v>933</v>
      </c>
      <c r="Z44" s="47"/>
      <c r="AA44" s="46">
        <f>AA43+AB43</f>
        <v>3365</v>
      </c>
      <c r="AB44" s="50"/>
      <c r="AC44" s="19">
        <f>Q44+S44+U44+W44+Y44</f>
        <v>3365</v>
      </c>
      <c r="AE44" s="5" t="s">
        <v>0</v>
      </c>
      <c r="AF44" s="48">
        <f>IFERROR(B44/Q44,"N.A.")</f>
        <v>2076.9701492537315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775.72069597069594</v>
      </c>
      <c r="AM44" s="49"/>
      <c r="AN44" s="48">
        <f>IFERROR(J44/Y44,"N.A.")</f>
        <v>0</v>
      </c>
      <c r="AO44" s="49"/>
      <c r="AP44" s="48">
        <f>IFERROR(L44/AA44,"N.A.")</f>
        <v>1078.8193164933134</v>
      </c>
      <c r="AQ44" s="49"/>
      <c r="AR44" s="17">
        <f>IFERROR(N44/AC44, "N.A.")</f>
        <v>1078.8193164933134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>
        <v>3879610</v>
      </c>
      <c r="C15" s="2"/>
      <c r="D15" s="2">
        <v>797970</v>
      </c>
      <c r="E15" s="2"/>
      <c r="F15" s="2">
        <v>781740</v>
      </c>
      <c r="G15" s="2"/>
      <c r="H15" s="2">
        <v>6347329.0000000009</v>
      </c>
      <c r="I15" s="2"/>
      <c r="J15" s="2">
        <v>0</v>
      </c>
      <c r="K15" s="2"/>
      <c r="L15" s="1">
        <f t="shared" ref="L15:M18" si="0">B15+D15+F15+H15+J15</f>
        <v>11806649</v>
      </c>
      <c r="M15" s="13">
        <f t="shared" si="0"/>
        <v>0</v>
      </c>
      <c r="N15" s="14">
        <f>L15+M15</f>
        <v>11806649</v>
      </c>
      <c r="P15" s="3" t="s">
        <v>12</v>
      </c>
      <c r="Q15" s="2">
        <v>1299</v>
      </c>
      <c r="R15" s="2">
        <v>0</v>
      </c>
      <c r="S15" s="2">
        <v>393</v>
      </c>
      <c r="T15" s="2">
        <v>0</v>
      </c>
      <c r="U15" s="2">
        <v>303</v>
      </c>
      <c r="V15" s="2">
        <v>0</v>
      </c>
      <c r="W15" s="2">
        <v>2523</v>
      </c>
      <c r="X15" s="2">
        <v>0</v>
      </c>
      <c r="Y15" s="2">
        <v>858</v>
      </c>
      <c r="Z15" s="2">
        <v>0</v>
      </c>
      <c r="AA15" s="1">
        <f t="shared" ref="AA15:AB18" si="1">Q15+S15+U15+W15+Y15</f>
        <v>5376</v>
      </c>
      <c r="AB15" s="13">
        <f t="shared" si="1"/>
        <v>0</v>
      </c>
      <c r="AC15" s="14">
        <f>AA15+AB15</f>
        <v>5376</v>
      </c>
      <c r="AE15" s="3" t="s">
        <v>12</v>
      </c>
      <c r="AF15" s="2">
        <f t="shared" ref="AF15:AR18" si="2">IFERROR(B15/Q15, "N.A.")</f>
        <v>2986.6127790608161</v>
      </c>
      <c r="AG15" s="2" t="str">
        <f t="shared" si="2"/>
        <v>N.A.</v>
      </c>
      <c r="AH15" s="2">
        <f t="shared" si="2"/>
        <v>2030.4580152671756</v>
      </c>
      <c r="AI15" s="2" t="str">
        <f t="shared" si="2"/>
        <v>N.A.</v>
      </c>
      <c r="AJ15" s="2">
        <f t="shared" si="2"/>
        <v>2580</v>
      </c>
      <c r="AK15" s="2" t="str">
        <f t="shared" si="2"/>
        <v>N.A.</v>
      </c>
      <c r="AL15" s="2">
        <f t="shared" si="2"/>
        <v>2515.7863654379712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2196.1772693452381</v>
      </c>
      <c r="AQ15" s="16" t="str">
        <f t="shared" si="2"/>
        <v>N.A.</v>
      </c>
      <c r="AR15" s="14">
        <f t="shared" si="2"/>
        <v>2196.1772693452381</v>
      </c>
    </row>
    <row r="16" spans="1:44" ht="15" customHeight="1" thickBot="1" x14ac:dyDescent="0.3">
      <c r="A16" s="3" t="s">
        <v>13</v>
      </c>
      <c r="B16" s="2">
        <v>1708550</v>
      </c>
      <c r="C16" s="2"/>
      <c r="D16" s="2">
        <v>711000</v>
      </c>
      <c r="E16" s="2"/>
      <c r="F16" s="2"/>
      <c r="G16" s="2"/>
      <c r="H16" s="2"/>
      <c r="I16" s="2"/>
      <c r="J16" s="2"/>
      <c r="K16" s="2"/>
      <c r="L16" s="1">
        <f t="shared" si="0"/>
        <v>2419550</v>
      </c>
      <c r="M16" s="13">
        <f t="shared" si="0"/>
        <v>0</v>
      </c>
      <c r="N16" s="14">
        <f>L16+M16</f>
        <v>2419550</v>
      </c>
      <c r="P16" s="3" t="s">
        <v>13</v>
      </c>
      <c r="Q16" s="2">
        <v>1078</v>
      </c>
      <c r="R16" s="2">
        <v>0</v>
      </c>
      <c r="S16" s="2">
        <v>79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1157</v>
      </c>
      <c r="AB16" s="13">
        <f t="shared" si="1"/>
        <v>0</v>
      </c>
      <c r="AC16" s="14">
        <f>AA16+AB16</f>
        <v>1157</v>
      </c>
      <c r="AE16" s="3" t="s">
        <v>13</v>
      </c>
      <c r="AF16" s="2">
        <f t="shared" si="2"/>
        <v>1584.9257884972171</v>
      </c>
      <c r="AG16" s="2" t="str">
        <f t="shared" si="2"/>
        <v>N.A.</v>
      </c>
      <c r="AH16" s="2">
        <f t="shared" si="2"/>
        <v>9000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2091.2273120138289</v>
      </c>
      <c r="AQ16" s="16" t="str">
        <f t="shared" si="2"/>
        <v>N.A.</v>
      </c>
      <c r="AR16" s="14">
        <f t="shared" si="2"/>
        <v>2091.2273120138289</v>
      </c>
    </row>
    <row r="17" spans="1:44" ht="15" customHeight="1" thickBot="1" x14ac:dyDescent="0.3">
      <c r="A17" s="3" t="s">
        <v>14</v>
      </c>
      <c r="B17" s="2">
        <v>14440239.999999998</v>
      </c>
      <c r="C17" s="2">
        <v>19784880</v>
      </c>
      <c r="D17" s="2">
        <v>2505051</v>
      </c>
      <c r="E17" s="2"/>
      <c r="F17" s="2"/>
      <c r="G17" s="2">
        <v>17408879.999999996</v>
      </c>
      <c r="H17" s="2"/>
      <c r="I17" s="2">
        <v>1393970.0000000002</v>
      </c>
      <c r="J17" s="2">
        <v>0</v>
      </c>
      <c r="K17" s="2"/>
      <c r="L17" s="1">
        <f t="shared" si="0"/>
        <v>16945291</v>
      </c>
      <c r="M17" s="13">
        <f t="shared" si="0"/>
        <v>38587730</v>
      </c>
      <c r="N17" s="14">
        <f>L17+M17</f>
        <v>55533021</v>
      </c>
      <c r="P17" s="3" t="s">
        <v>14</v>
      </c>
      <c r="Q17" s="2">
        <v>3066</v>
      </c>
      <c r="R17" s="2">
        <v>3188</v>
      </c>
      <c r="S17" s="2">
        <v>412</v>
      </c>
      <c r="T17" s="2">
        <v>0</v>
      </c>
      <c r="U17" s="2">
        <v>0</v>
      </c>
      <c r="V17" s="2">
        <v>1014</v>
      </c>
      <c r="W17" s="2">
        <v>0</v>
      </c>
      <c r="X17" s="2">
        <v>898</v>
      </c>
      <c r="Y17" s="2">
        <v>921</v>
      </c>
      <c r="Z17" s="2">
        <v>0</v>
      </c>
      <c r="AA17" s="1">
        <f t="shared" si="1"/>
        <v>4399</v>
      </c>
      <c r="AB17" s="13">
        <f t="shared" si="1"/>
        <v>5100</v>
      </c>
      <c r="AC17" s="14">
        <f>AA17+AB17</f>
        <v>9499</v>
      </c>
      <c r="AE17" s="3" t="s">
        <v>14</v>
      </c>
      <c r="AF17" s="2">
        <f t="shared" si="2"/>
        <v>4709.7977821265486</v>
      </c>
      <c r="AG17" s="2">
        <f t="shared" si="2"/>
        <v>6206.0476787954831</v>
      </c>
      <c r="AH17" s="2">
        <f t="shared" si="2"/>
        <v>6080.2208737864075</v>
      </c>
      <c r="AI17" s="2" t="str">
        <f t="shared" si="2"/>
        <v>N.A.</v>
      </c>
      <c r="AJ17" s="2" t="str">
        <f t="shared" si="2"/>
        <v>N.A.</v>
      </c>
      <c r="AK17" s="2">
        <f t="shared" si="2"/>
        <v>17168.520710059169</v>
      </c>
      <c r="AL17" s="2" t="str">
        <f t="shared" si="2"/>
        <v>N.A.</v>
      </c>
      <c r="AM17" s="2">
        <f t="shared" si="2"/>
        <v>1552.3051224944322</v>
      </c>
      <c r="AN17" s="2">
        <f t="shared" si="2"/>
        <v>0</v>
      </c>
      <c r="AO17" s="2" t="str">
        <f t="shared" si="2"/>
        <v>N.A.</v>
      </c>
      <c r="AP17" s="15">
        <f t="shared" si="2"/>
        <v>3852.0779722664242</v>
      </c>
      <c r="AQ17" s="16">
        <f t="shared" si="2"/>
        <v>7566.2215686274512</v>
      </c>
      <c r="AR17" s="14">
        <f t="shared" si="2"/>
        <v>5846.1965470049481</v>
      </c>
    </row>
    <row r="18" spans="1:44" ht="15" customHeight="1" thickBot="1" x14ac:dyDescent="0.3">
      <c r="A18" s="3" t="s">
        <v>15</v>
      </c>
      <c r="B18" s="2">
        <v>2352100.0000000005</v>
      </c>
      <c r="C18" s="2"/>
      <c r="D18" s="2">
        <v>1736864.9999999998</v>
      </c>
      <c r="E18" s="2"/>
      <c r="F18" s="2"/>
      <c r="G18" s="2">
        <v>2526534.9999999995</v>
      </c>
      <c r="H18" s="2">
        <v>969840</v>
      </c>
      <c r="I18" s="2"/>
      <c r="J18" s="2">
        <v>0</v>
      </c>
      <c r="K18" s="2"/>
      <c r="L18" s="1">
        <f t="shared" si="0"/>
        <v>5058805</v>
      </c>
      <c r="M18" s="13">
        <f t="shared" si="0"/>
        <v>2526534.9999999995</v>
      </c>
      <c r="N18" s="14">
        <f>L18+M18</f>
        <v>7585340</v>
      </c>
      <c r="P18" s="3" t="s">
        <v>15</v>
      </c>
      <c r="Q18" s="2">
        <v>1232</v>
      </c>
      <c r="R18" s="2">
        <v>0</v>
      </c>
      <c r="S18" s="2">
        <v>342</v>
      </c>
      <c r="T18" s="2">
        <v>0</v>
      </c>
      <c r="U18" s="2">
        <v>0</v>
      </c>
      <c r="V18" s="2">
        <v>771</v>
      </c>
      <c r="W18" s="2">
        <v>1841</v>
      </c>
      <c r="X18" s="2">
        <v>0</v>
      </c>
      <c r="Y18" s="2">
        <v>661</v>
      </c>
      <c r="Z18" s="2">
        <v>0</v>
      </c>
      <c r="AA18" s="1">
        <f t="shared" si="1"/>
        <v>4076</v>
      </c>
      <c r="AB18" s="13">
        <f t="shared" si="1"/>
        <v>771</v>
      </c>
      <c r="AC18" s="18">
        <f>AA18+AB18</f>
        <v>4847</v>
      </c>
      <c r="AE18" s="3" t="s">
        <v>15</v>
      </c>
      <c r="AF18" s="2">
        <f t="shared" si="2"/>
        <v>1909.1720779220782</v>
      </c>
      <c r="AG18" s="2" t="str">
        <f t="shared" si="2"/>
        <v>N.A.</v>
      </c>
      <c r="AH18" s="2">
        <f t="shared" si="2"/>
        <v>5078.5526315789466</v>
      </c>
      <c r="AI18" s="2" t="str">
        <f t="shared" si="2"/>
        <v>N.A.</v>
      </c>
      <c r="AJ18" s="2" t="str">
        <f t="shared" si="2"/>
        <v>N.A.</v>
      </c>
      <c r="AK18" s="2">
        <f t="shared" si="2"/>
        <v>3276.9584954604402</v>
      </c>
      <c r="AL18" s="2">
        <f t="shared" si="2"/>
        <v>526.80065181966324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1241.119970559372</v>
      </c>
      <c r="AQ18" s="16">
        <f t="shared" si="2"/>
        <v>3276.9584954604402</v>
      </c>
      <c r="AR18" s="14">
        <f t="shared" si="2"/>
        <v>1564.9556426655663</v>
      </c>
    </row>
    <row r="19" spans="1:44" ht="15" customHeight="1" thickBot="1" x14ac:dyDescent="0.3">
      <c r="A19" s="4" t="s">
        <v>16</v>
      </c>
      <c r="B19" s="2">
        <f t="shared" ref="B19:K19" si="3">SUM(B15:B18)</f>
        <v>22380500</v>
      </c>
      <c r="C19" s="2">
        <f t="shared" si="3"/>
        <v>19784880</v>
      </c>
      <c r="D19" s="2">
        <f t="shared" si="3"/>
        <v>5750886</v>
      </c>
      <c r="E19" s="2">
        <f t="shared" si="3"/>
        <v>0</v>
      </c>
      <c r="F19" s="2">
        <f t="shared" si="3"/>
        <v>781740</v>
      </c>
      <c r="G19" s="2">
        <f t="shared" si="3"/>
        <v>19935414.999999996</v>
      </c>
      <c r="H19" s="2">
        <f t="shared" si="3"/>
        <v>7317169.0000000009</v>
      </c>
      <c r="I19" s="2">
        <f t="shared" si="3"/>
        <v>1393970.0000000002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36230295</v>
      </c>
      <c r="M19" s="13">
        <f t="shared" ref="M19" si="5">C19+E19+G19+I19+K19</f>
        <v>41114265</v>
      </c>
      <c r="N19" s="18">
        <f>L19+M19</f>
        <v>77344560</v>
      </c>
      <c r="P19" s="4" t="s">
        <v>16</v>
      </c>
      <c r="Q19" s="2">
        <f t="shared" ref="Q19:Z19" si="6">SUM(Q15:Q18)</f>
        <v>6675</v>
      </c>
      <c r="R19" s="2">
        <f t="shared" si="6"/>
        <v>3188</v>
      </c>
      <c r="S19" s="2">
        <f t="shared" si="6"/>
        <v>1226</v>
      </c>
      <c r="T19" s="2">
        <f t="shared" si="6"/>
        <v>0</v>
      </c>
      <c r="U19" s="2">
        <f t="shared" si="6"/>
        <v>303</v>
      </c>
      <c r="V19" s="2">
        <f t="shared" si="6"/>
        <v>1785</v>
      </c>
      <c r="W19" s="2">
        <f t="shared" si="6"/>
        <v>4364</v>
      </c>
      <c r="X19" s="2">
        <f t="shared" si="6"/>
        <v>898</v>
      </c>
      <c r="Y19" s="2">
        <f t="shared" si="6"/>
        <v>2440</v>
      </c>
      <c r="Z19" s="2">
        <f t="shared" si="6"/>
        <v>0</v>
      </c>
      <c r="AA19" s="1">
        <f t="shared" ref="AA19" si="7">Q19+S19+U19+W19+Y19</f>
        <v>15008</v>
      </c>
      <c r="AB19" s="13">
        <f t="shared" ref="AB19" si="8">R19+T19+V19+X19+Z19</f>
        <v>5871</v>
      </c>
      <c r="AC19" s="14">
        <f>AA19+AB19</f>
        <v>20879</v>
      </c>
      <c r="AE19" s="4" t="s">
        <v>16</v>
      </c>
      <c r="AF19" s="2">
        <f t="shared" ref="AF19:AO19" si="9">IFERROR(B19/Q19, "N.A.")</f>
        <v>3352.8838951310863</v>
      </c>
      <c r="AG19" s="2">
        <f t="shared" si="9"/>
        <v>6206.0476787954831</v>
      </c>
      <c r="AH19" s="2">
        <f t="shared" si="9"/>
        <v>4690.7716150081569</v>
      </c>
      <c r="AI19" s="2" t="str">
        <f t="shared" si="9"/>
        <v>N.A.</v>
      </c>
      <c r="AJ19" s="2">
        <f t="shared" si="9"/>
        <v>2580</v>
      </c>
      <c r="AK19" s="2">
        <f t="shared" si="9"/>
        <v>11168.299719887953</v>
      </c>
      <c r="AL19" s="2">
        <f t="shared" si="9"/>
        <v>1676.7115032080662</v>
      </c>
      <c r="AM19" s="2">
        <f t="shared" si="9"/>
        <v>1552.3051224944322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2414.0654984008529</v>
      </c>
      <c r="AQ19" s="16">
        <f t="shared" ref="AQ19" si="11">IFERROR(M19/AB19, "N.A.")</f>
        <v>7002.9407256004088</v>
      </c>
      <c r="AR19" s="14">
        <f t="shared" ref="AR19" si="12">IFERROR(N19/AC19, "N.A.")</f>
        <v>3704.418794003544</v>
      </c>
    </row>
    <row r="20" spans="1:44" ht="15" customHeight="1" thickBot="1" x14ac:dyDescent="0.3">
      <c r="A20" s="5" t="s">
        <v>0</v>
      </c>
      <c r="B20" s="46">
        <f>B19+C19</f>
        <v>42165380</v>
      </c>
      <c r="C20" s="47"/>
      <c r="D20" s="46">
        <f>D19+E19</f>
        <v>5750886</v>
      </c>
      <c r="E20" s="47"/>
      <c r="F20" s="46">
        <f>F19+G19</f>
        <v>20717154.999999996</v>
      </c>
      <c r="G20" s="47"/>
      <c r="H20" s="46">
        <f>H19+I19</f>
        <v>8711139.0000000019</v>
      </c>
      <c r="I20" s="47"/>
      <c r="J20" s="46">
        <f>J19+K19</f>
        <v>0</v>
      </c>
      <c r="K20" s="47"/>
      <c r="L20" s="46">
        <f>L19+M19</f>
        <v>77344560</v>
      </c>
      <c r="M20" s="50"/>
      <c r="N20" s="19">
        <f>B20+D20+F20+H20+J20</f>
        <v>77344560</v>
      </c>
      <c r="P20" s="5" t="s">
        <v>0</v>
      </c>
      <c r="Q20" s="46">
        <f>Q19+R19</f>
        <v>9863</v>
      </c>
      <c r="R20" s="47"/>
      <c r="S20" s="46">
        <f>S19+T19</f>
        <v>1226</v>
      </c>
      <c r="T20" s="47"/>
      <c r="U20" s="46">
        <f>U19+V19</f>
        <v>2088</v>
      </c>
      <c r="V20" s="47"/>
      <c r="W20" s="46">
        <f>W19+X19</f>
        <v>5262</v>
      </c>
      <c r="X20" s="47"/>
      <c r="Y20" s="46">
        <f>Y19+Z19</f>
        <v>2440</v>
      </c>
      <c r="Z20" s="47"/>
      <c r="AA20" s="46">
        <f>AA19+AB19</f>
        <v>20879</v>
      </c>
      <c r="AB20" s="47"/>
      <c r="AC20" s="20">
        <f>Q20+S20+U20+W20+Y20</f>
        <v>20879</v>
      </c>
      <c r="AE20" s="5" t="s">
        <v>0</v>
      </c>
      <c r="AF20" s="48">
        <f>IFERROR(B20/Q20,"N.A.")</f>
        <v>4275.106965426341</v>
      </c>
      <c r="AG20" s="49"/>
      <c r="AH20" s="48">
        <f>IFERROR(D20/S20,"N.A.")</f>
        <v>4690.7716150081569</v>
      </c>
      <c r="AI20" s="49"/>
      <c r="AJ20" s="48">
        <f>IFERROR(F20/U20,"N.A.")</f>
        <v>9922.0090996168565</v>
      </c>
      <c r="AK20" s="49"/>
      <c r="AL20" s="48">
        <f>IFERROR(H20/W20,"N.A.")</f>
        <v>1655.4806157354622</v>
      </c>
      <c r="AM20" s="49"/>
      <c r="AN20" s="48">
        <f>IFERROR(J20/Y20,"N.A.")</f>
        <v>0</v>
      </c>
      <c r="AO20" s="49"/>
      <c r="AP20" s="48">
        <f>IFERROR(L20/AA20,"N.A.")</f>
        <v>3704.418794003544</v>
      </c>
      <c r="AQ20" s="49"/>
      <c r="AR20" s="17">
        <f>IFERROR(N20/AC20, "N.A.")</f>
        <v>3704.418794003544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>
        <v>3276600</v>
      </c>
      <c r="C27" s="2"/>
      <c r="D27" s="2">
        <v>797970</v>
      </c>
      <c r="E27" s="2"/>
      <c r="F27" s="2">
        <v>781740</v>
      </c>
      <c r="G27" s="2"/>
      <c r="H27" s="2">
        <v>3911899.9999999995</v>
      </c>
      <c r="I27" s="2"/>
      <c r="J27" s="2">
        <v>0</v>
      </c>
      <c r="K27" s="2"/>
      <c r="L27" s="1">
        <f t="shared" ref="L27:M30" si="13">B27+D27+F27+H27+J27</f>
        <v>8768210</v>
      </c>
      <c r="M27" s="13">
        <f t="shared" si="13"/>
        <v>0</v>
      </c>
      <c r="N27" s="14">
        <f>L27+M27</f>
        <v>8768210</v>
      </c>
      <c r="P27" s="3" t="s">
        <v>12</v>
      </c>
      <c r="Q27" s="2">
        <v>902</v>
      </c>
      <c r="R27" s="2">
        <v>0</v>
      </c>
      <c r="S27" s="2">
        <v>393</v>
      </c>
      <c r="T27" s="2">
        <v>0</v>
      </c>
      <c r="U27" s="2">
        <v>303</v>
      </c>
      <c r="V27" s="2">
        <v>0</v>
      </c>
      <c r="W27" s="2">
        <v>1233</v>
      </c>
      <c r="X27" s="2">
        <v>0</v>
      </c>
      <c r="Y27" s="2">
        <v>327</v>
      </c>
      <c r="Z27" s="2">
        <v>0</v>
      </c>
      <c r="AA27" s="1">
        <f t="shared" ref="AA27:AB30" si="14">Q27+S27+U27+W27+Y27</f>
        <v>3158</v>
      </c>
      <c r="AB27" s="13">
        <f t="shared" si="14"/>
        <v>0</v>
      </c>
      <c r="AC27" s="14">
        <f>AA27+AB27</f>
        <v>3158</v>
      </c>
      <c r="AE27" s="3" t="s">
        <v>12</v>
      </c>
      <c r="AF27" s="2">
        <f t="shared" ref="AF27:AR30" si="15">IFERROR(B27/Q27, "N.A.")</f>
        <v>3632.5942350332593</v>
      </c>
      <c r="AG27" s="2" t="str">
        <f t="shared" si="15"/>
        <v>N.A.</v>
      </c>
      <c r="AH27" s="2">
        <f t="shared" si="15"/>
        <v>2030.4580152671756</v>
      </c>
      <c r="AI27" s="2" t="str">
        <f t="shared" si="15"/>
        <v>N.A.</v>
      </c>
      <c r="AJ27" s="2">
        <f t="shared" si="15"/>
        <v>2580</v>
      </c>
      <c r="AK27" s="2" t="str">
        <f t="shared" si="15"/>
        <v>N.A.</v>
      </c>
      <c r="AL27" s="2">
        <f t="shared" si="15"/>
        <v>3172.6682887266825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2776.5072830905638</v>
      </c>
      <c r="AQ27" s="16" t="str">
        <f t="shared" si="15"/>
        <v>N.A.</v>
      </c>
      <c r="AR27" s="14">
        <f t="shared" si="15"/>
        <v>2776.5072830905638</v>
      </c>
    </row>
    <row r="28" spans="1:44" ht="15" customHeight="1" thickBot="1" x14ac:dyDescent="0.3">
      <c r="A28" s="3" t="s">
        <v>13</v>
      </c>
      <c r="B28" s="2">
        <v>260580</v>
      </c>
      <c r="C28" s="2"/>
      <c r="D28" s="2">
        <v>711000</v>
      </c>
      <c r="E28" s="2"/>
      <c r="F28" s="2"/>
      <c r="G28" s="2"/>
      <c r="H28" s="2"/>
      <c r="I28" s="2"/>
      <c r="J28" s="2"/>
      <c r="K28" s="2"/>
      <c r="L28" s="1">
        <f t="shared" si="13"/>
        <v>971580</v>
      </c>
      <c r="M28" s="13">
        <f t="shared" si="13"/>
        <v>0</v>
      </c>
      <c r="N28" s="14">
        <f>L28+M28</f>
        <v>971580</v>
      </c>
      <c r="P28" s="3" t="s">
        <v>13</v>
      </c>
      <c r="Q28" s="2">
        <v>303</v>
      </c>
      <c r="R28" s="2">
        <v>0</v>
      </c>
      <c r="S28" s="2">
        <v>79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382</v>
      </c>
      <c r="AB28" s="13">
        <f t="shared" si="14"/>
        <v>0</v>
      </c>
      <c r="AC28" s="14">
        <f>AA28+AB28</f>
        <v>382</v>
      </c>
      <c r="AE28" s="3" t="s">
        <v>13</v>
      </c>
      <c r="AF28" s="2">
        <f t="shared" si="15"/>
        <v>860</v>
      </c>
      <c r="AG28" s="2" t="str">
        <f t="shared" si="15"/>
        <v>N.A.</v>
      </c>
      <c r="AH28" s="2">
        <f t="shared" si="15"/>
        <v>9000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2543.4031413612565</v>
      </c>
      <c r="AQ28" s="16" t="str">
        <f t="shared" si="15"/>
        <v>N.A.</v>
      </c>
      <c r="AR28" s="14">
        <f t="shared" si="15"/>
        <v>2543.4031413612565</v>
      </c>
    </row>
    <row r="29" spans="1:44" ht="15" customHeight="1" thickBot="1" x14ac:dyDescent="0.3">
      <c r="A29" s="3" t="s">
        <v>14</v>
      </c>
      <c r="B29" s="2">
        <v>10004190</v>
      </c>
      <c r="C29" s="2">
        <v>10939080</v>
      </c>
      <c r="D29" s="2">
        <v>2505051</v>
      </c>
      <c r="E29" s="2"/>
      <c r="F29" s="2"/>
      <c r="G29" s="2">
        <v>14151629.999999998</v>
      </c>
      <c r="H29" s="2"/>
      <c r="I29" s="2">
        <v>1003099.9999999999</v>
      </c>
      <c r="J29" s="2">
        <v>0</v>
      </c>
      <c r="K29" s="2"/>
      <c r="L29" s="1">
        <f t="shared" si="13"/>
        <v>12509241</v>
      </c>
      <c r="M29" s="13">
        <f t="shared" si="13"/>
        <v>26093810</v>
      </c>
      <c r="N29" s="14">
        <f>L29+M29</f>
        <v>38603051</v>
      </c>
      <c r="P29" s="3" t="s">
        <v>14</v>
      </c>
      <c r="Q29" s="2">
        <v>2331</v>
      </c>
      <c r="R29" s="2">
        <v>1925</v>
      </c>
      <c r="S29" s="2">
        <v>412</v>
      </c>
      <c r="T29" s="2">
        <v>0</v>
      </c>
      <c r="U29" s="2">
        <v>0</v>
      </c>
      <c r="V29" s="2">
        <v>711</v>
      </c>
      <c r="W29" s="2">
        <v>0</v>
      </c>
      <c r="X29" s="2">
        <v>595</v>
      </c>
      <c r="Y29" s="2">
        <v>315</v>
      </c>
      <c r="Z29" s="2">
        <v>0</v>
      </c>
      <c r="AA29" s="1">
        <f t="shared" si="14"/>
        <v>3058</v>
      </c>
      <c r="AB29" s="13">
        <f t="shared" si="14"/>
        <v>3231</v>
      </c>
      <c r="AC29" s="14">
        <f>AA29+AB29</f>
        <v>6289</v>
      </c>
      <c r="AE29" s="3" t="s">
        <v>14</v>
      </c>
      <c r="AF29" s="2">
        <f t="shared" si="15"/>
        <v>4291.801801801802</v>
      </c>
      <c r="AG29" s="2">
        <f t="shared" si="15"/>
        <v>5682.6389610389606</v>
      </c>
      <c r="AH29" s="2">
        <f t="shared" si="15"/>
        <v>6080.2208737864075</v>
      </c>
      <c r="AI29" s="2" t="str">
        <f t="shared" si="15"/>
        <v>N.A.</v>
      </c>
      <c r="AJ29" s="2" t="str">
        <f t="shared" si="15"/>
        <v>N.A.</v>
      </c>
      <c r="AK29" s="2">
        <f t="shared" si="15"/>
        <v>19903.839662447255</v>
      </c>
      <c r="AL29" s="2" t="str">
        <f t="shared" si="15"/>
        <v>N.A.</v>
      </c>
      <c r="AM29" s="2">
        <f t="shared" si="15"/>
        <v>1685.8823529411764</v>
      </c>
      <c r="AN29" s="2">
        <f t="shared" si="15"/>
        <v>0</v>
      </c>
      <c r="AO29" s="2" t="str">
        <f t="shared" si="15"/>
        <v>N.A.</v>
      </c>
      <c r="AP29" s="15">
        <f t="shared" si="15"/>
        <v>4090.6608894702422</v>
      </c>
      <c r="AQ29" s="16">
        <f t="shared" si="15"/>
        <v>8076.0786134323735</v>
      </c>
      <c r="AR29" s="14">
        <f t="shared" si="15"/>
        <v>6138.1858801081253</v>
      </c>
    </row>
    <row r="30" spans="1:44" ht="15" customHeight="1" thickBot="1" x14ac:dyDescent="0.3">
      <c r="A30" s="3" t="s">
        <v>15</v>
      </c>
      <c r="B30" s="2">
        <v>2046370.0000000002</v>
      </c>
      <c r="C30" s="2"/>
      <c r="D30" s="2">
        <v>1736864.9999999998</v>
      </c>
      <c r="E30" s="2"/>
      <c r="F30" s="2"/>
      <c r="G30" s="2">
        <v>2526534.9999999995</v>
      </c>
      <c r="H30" s="2">
        <v>969840</v>
      </c>
      <c r="I30" s="2"/>
      <c r="J30" s="2">
        <v>0</v>
      </c>
      <c r="K30" s="2"/>
      <c r="L30" s="1">
        <f t="shared" si="13"/>
        <v>4753075</v>
      </c>
      <c r="M30" s="13">
        <f t="shared" si="13"/>
        <v>2526534.9999999995</v>
      </c>
      <c r="N30" s="14">
        <f>L30+M30</f>
        <v>7279610</v>
      </c>
      <c r="P30" s="3" t="s">
        <v>15</v>
      </c>
      <c r="Q30" s="2">
        <v>1153</v>
      </c>
      <c r="R30" s="2">
        <v>0</v>
      </c>
      <c r="S30" s="2">
        <v>342</v>
      </c>
      <c r="T30" s="2">
        <v>0</v>
      </c>
      <c r="U30" s="2">
        <v>0</v>
      </c>
      <c r="V30" s="2">
        <v>771</v>
      </c>
      <c r="W30" s="2">
        <v>1841</v>
      </c>
      <c r="X30" s="2">
        <v>0</v>
      </c>
      <c r="Y30" s="2">
        <v>661</v>
      </c>
      <c r="Z30" s="2">
        <v>0</v>
      </c>
      <c r="AA30" s="1">
        <f t="shared" si="14"/>
        <v>3997</v>
      </c>
      <c r="AB30" s="13">
        <f t="shared" si="14"/>
        <v>771</v>
      </c>
      <c r="AC30" s="18">
        <f>AA30+AB30</f>
        <v>4768</v>
      </c>
      <c r="AE30" s="3" t="s">
        <v>15</v>
      </c>
      <c r="AF30" s="2">
        <f t="shared" si="15"/>
        <v>1774.8222029488293</v>
      </c>
      <c r="AG30" s="2" t="str">
        <f t="shared" si="15"/>
        <v>N.A.</v>
      </c>
      <c r="AH30" s="2">
        <f t="shared" si="15"/>
        <v>5078.5526315789466</v>
      </c>
      <c r="AI30" s="2" t="str">
        <f t="shared" si="15"/>
        <v>N.A.</v>
      </c>
      <c r="AJ30" s="2" t="str">
        <f t="shared" si="15"/>
        <v>N.A.</v>
      </c>
      <c r="AK30" s="2">
        <f t="shared" si="15"/>
        <v>3276.9584954604402</v>
      </c>
      <c r="AL30" s="2">
        <f t="shared" si="15"/>
        <v>526.80065181966324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1189.160620465349</v>
      </c>
      <c r="AQ30" s="16">
        <f t="shared" si="15"/>
        <v>3276.9584954604402</v>
      </c>
      <c r="AR30" s="14">
        <f t="shared" si="15"/>
        <v>1526.7638422818793</v>
      </c>
    </row>
    <row r="31" spans="1:44" ht="15" customHeight="1" thickBot="1" x14ac:dyDescent="0.3">
      <c r="A31" s="4" t="s">
        <v>16</v>
      </c>
      <c r="B31" s="2">
        <f t="shared" ref="B31:K31" si="16">SUM(B27:B30)</f>
        <v>15587740</v>
      </c>
      <c r="C31" s="2">
        <f t="shared" si="16"/>
        <v>10939080</v>
      </c>
      <c r="D31" s="2">
        <f t="shared" si="16"/>
        <v>5750886</v>
      </c>
      <c r="E31" s="2">
        <f t="shared" si="16"/>
        <v>0</v>
      </c>
      <c r="F31" s="2">
        <f t="shared" si="16"/>
        <v>781740</v>
      </c>
      <c r="G31" s="2">
        <f t="shared" si="16"/>
        <v>16678164.999999998</v>
      </c>
      <c r="H31" s="2">
        <f t="shared" si="16"/>
        <v>4881740</v>
      </c>
      <c r="I31" s="2">
        <f t="shared" si="16"/>
        <v>1003099.9999999999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27002106</v>
      </c>
      <c r="M31" s="13">
        <f t="shared" ref="M31" si="18">C31+E31+G31+I31+K31</f>
        <v>28620345</v>
      </c>
      <c r="N31" s="18">
        <f>L31+M31</f>
        <v>55622451</v>
      </c>
      <c r="P31" s="4" t="s">
        <v>16</v>
      </c>
      <c r="Q31" s="2">
        <f t="shared" ref="Q31:Z31" si="19">SUM(Q27:Q30)</f>
        <v>4689</v>
      </c>
      <c r="R31" s="2">
        <f t="shared" si="19"/>
        <v>1925</v>
      </c>
      <c r="S31" s="2">
        <f t="shared" si="19"/>
        <v>1226</v>
      </c>
      <c r="T31" s="2">
        <f t="shared" si="19"/>
        <v>0</v>
      </c>
      <c r="U31" s="2">
        <f t="shared" si="19"/>
        <v>303</v>
      </c>
      <c r="V31" s="2">
        <f t="shared" si="19"/>
        <v>1482</v>
      </c>
      <c r="W31" s="2">
        <f t="shared" si="19"/>
        <v>3074</v>
      </c>
      <c r="X31" s="2">
        <f t="shared" si="19"/>
        <v>595</v>
      </c>
      <c r="Y31" s="2">
        <f t="shared" si="19"/>
        <v>1303</v>
      </c>
      <c r="Z31" s="2">
        <f t="shared" si="19"/>
        <v>0</v>
      </c>
      <c r="AA31" s="1">
        <f t="shared" ref="AA31" si="20">Q31+S31+U31+W31+Y31</f>
        <v>10595</v>
      </c>
      <c r="AB31" s="13">
        <f t="shared" ref="AB31" si="21">R31+T31+V31+X31+Z31</f>
        <v>4002</v>
      </c>
      <c r="AC31" s="14">
        <f>AA31+AB31</f>
        <v>14597</v>
      </c>
      <c r="AE31" s="4" t="s">
        <v>16</v>
      </c>
      <c r="AF31" s="2">
        <f t="shared" ref="AF31:AO31" si="22">IFERROR(B31/Q31, "N.A.")</f>
        <v>3324.3207506931117</v>
      </c>
      <c r="AG31" s="2">
        <f t="shared" si="22"/>
        <v>5682.6389610389606</v>
      </c>
      <c r="AH31" s="2">
        <f t="shared" si="22"/>
        <v>4690.7716150081569</v>
      </c>
      <c r="AI31" s="2" t="str">
        <f t="shared" si="22"/>
        <v>N.A.</v>
      </c>
      <c r="AJ31" s="2">
        <f t="shared" si="22"/>
        <v>2580</v>
      </c>
      <c r="AK31" s="2">
        <f t="shared" si="22"/>
        <v>11253.82253711201</v>
      </c>
      <c r="AL31" s="2">
        <f t="shared" si="22"/>
        <v>1588.0741704619388</v>
      </c>
      <c r="AM31" s="2">
        <f t="shared" si="22"/>
        <v>1685.8823529411764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2548.5706465313829</v>
      </c>
      <c r="AQ31" s="16">
        <f t="shared" ref="AQ31" si="24">IFERROR(M31/AB31, "N.A.")</f>
        <v>7151.5104947526233</v>
      </c>
      <c r="AR31" s="14">
        <f t="shared" ref="AR31" si="25">IFERROR(N31/AC31, "N.A.")</f>
        <v>3810.5399054600261</v>
      </c>
    </row>
    <row r="32" spans="1:44" ht="15" customHeight="1" thickBot="1" x14ac:dyDescent="0.3">
      <c r="A32" s="5" t="s">
        <v>0</v>
      </c>
      <c r="B32" s="46">
        <f>B31+C31</f>
        <v>26526820</v>
      </c>
      <c r="C32" s="47"/>
      <c r="D32" s="46">
        <f>D31+E31</f>
        <v>5750886</v>
      </c>
      <c r="E32" s="47"/>
      <c r="F32" s="46">
        <f>F31+G31</f>
        <v>17459905</v>
      </c>
      <c r="G32" s="47"/>
      <c r="H32" s="46">
        <f>H31+I31</f>
        <v>5884840</v>
      </c>
      <c r="I32" s="47"/>
      <c r="J32" s="46">
        <f>J31+K31</f>
        <v>0</v>
      </c>
      <c r="K32" s="47"/>
      <c r="L32" s="46">
        <f>L31+M31</f>
        <v>55622451</v>
      </c>
      <c r="M32" s="50"/>
      <c r="N32" s="19">
        <f>B32+D32+F32+H32+J32</f>
        <v>55622451</v>
      </c>
      <c r="P32" s="5" t="s">
        <v>0</v>
      </c>
      <c r="Q32" s="46">
        <f>Q31+R31</f>
        <v>6614</v>
      </c>
      <c r="R32" s="47"/>
      <c r="S32" s="46">
        <f>S31+T31</f>
        <v>1226</v>
      </c>
      <c r="T32" s="47"/>
      <c r="U32" s="46">
        <f>U31+V31</f>
        <v>1785</v>
      </c>
      <c r="V32" s="47"/>
      <c r="W32" s="46">
        <f>W31+X31</f>
        <v>3669</v>
      </c>
      <c r="X32" s="47"/>
      <c r="Y32" s="46">
        <f>Y31+Z31</f>
        <v>1303</v>
      </c>
      <c r="Z32" s="47"/>
      <c r="AA32" s="46">
        <f>AA31+AB31</f>
        <v>14597</v>
      </c>
      <c r="AB32" s="47"/>
      <c r="AC32" s="20">
        <f>Q32+S32+U32+W32+Y32</f>
        <v>14597</v>
      </c>
      <c r="AE32" s="5" t="s">
        <v>0</v>
      </c>
      <c r="AF32" s="48">
        <f>IFERROR(B32/Q32,"N.A.")</f>
        <v>4010.7075899606893</v>
      </c>
      <c r="AG32" s="49"/>
      <c r="AH32" s="48">
        <f>IFERROR(D32/S32,"N.A.")</f>
        <v>4690.7716150081569</v>
      </c>
      <c r="AI32" s="49"/>
      <c r="AJ32" s="48">
        <f>IFERROR(F32/U32,"N.A.")</f>
        <v>9781.4593837535012</v>
      </c>
      <c r="AK32" s="49"/>
      <c r="AL32" s="48">
        <f>IFERROR(H32/W32,"N.A.")</f>
        <v>1603.935677296266</v>
      </c>
      <c r="AM32" s="49"/>
      <c r="AN32" s="48">
        <f>IFERROR(J32/Y32,"N.A.")</f>
        <v>0</v>
      </c>
      <c r="AO32" s="49"/>
      <c r="AP32" s="48">
        <f>IFERROR(L32/AA32,"N.A.")</f>
        <v>3810.5399054600261</v>
      </c>
      <c r="AQ32" s="49"/>
      <c r="AR32" s="17">
        <f>IFERROR(N32/AC32, "N.A.")</f>
        <v>3810.5399054600261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>
        <v>603010</v>
      </c>
      <c r="C39" s="2"/>
      <c r="D39" s="2"/>
      <c r="E39" s="2"/>
      <c r="F39" s="2"/>
      <c r="G39" s="2"/>
      <c r="H39" s="2">
        <v>2435429</v>
      </c>
      <c r="I39" s="2"/>
      <c r="J39" s="2">
        <v>0</v>
      </c>
      <c r="K39" s="2"/>
      <c r="L39" s="1">
        <f t="shared" ref="L39:M42" si="26">B39+D39+F39+H39+J39</f>
        <v>3038439</v>
      </c>
      <c r="M39" s="13">
        <f t="shared" si="26"/>
        <v>0</v>
      </c>
      <c r="N39" s="14">
        <f>L39+M39</f>
        <v>3038439</v>
      </c>
      <c r="P39" s="3" t="s">
        <v>12</v>
      </c>
      <c r="Q39" s="2">
        <v>397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1290</v>
      </c>
      <c r="X39" s="2">
        <v>0</v>
      </c>
      <c r="Y39" s="2">
        <v>531</v>
      </c>
      <c r="Z39" s="2">
        <v>0</v>
      </c>
      <c r="AA39" s="1">
        <f t="shared" ref="AA39:AB42" si="27">Q39+S39+U39+W39+Y39</f>
        <v>2218</v>
      </c>
      <c r="AB39" s="13">
        <f t="shared" si="27"/>
        <v>0</v>
      </c>
      <c r="AC39" s="14">
        <f>AA39+AB39</f>
        <v>2218</v>
      </c>
      <c r="AE39" s="3" t="s">
        <v>12</v>
      </c>
      <c r="AF39" s="2">
        <f t="shared" ref="AF39:AR42" si="28">IFERROR(B39/Q39, "N.A.")</f>
        <v>1518.9168765743073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1887.929457364341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1369.9003606853021</v>
      </c>
      <c r="AQ39" s="16" t="str">
        <f t="shared" si="28"/>
        <v>N.A.</v>
      </c>
      <c r="AR39" s="14">
        <f t="shared" si="28"/>
        <v>1369.9003606853021</v>
      </c>
    </row>
    <row r="40" spans="1:44" ht="15" customHeight="1" thickBot="1" x14ac:dyDescent="0.3">
      <c r="A40" s="3" t="s">
        <v>13</v>
      </c>
      <c r="B40" s="2">
        <v>1447970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1447970</v>
      </c>
      <c r="M40" s="13">
        <f t="shared" si="26"/>
        <v>0</v>
      </c>
      <c r="N40" s="14">
        <f>L40+M40</f>
        <v>1447970</v>
      </c>
      <c r="P40" s="3" t="s">
        <v>13</v>
      </c>
      <c r="Q40" s="2">
        <v>775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775</v>
      </c>
      <c r="AB40" s="13">
        <f t="shared" si="27"/>
        <v>0</v>
      </c>
      <c r="AC40" s="14">
        <f>AA40+AB40</f>
        <v>775</v>
      </c>
      <c r="AE40" s="3" t="s">
        <v>13</v>
      </c>
      <c r="AF40" s="2">
        <f t="shared" si="28"/>
        <v>1868.3483870967741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1868.3483870967741</v>
      </c>
      <c r="AQ40" s="16" t="str">
        <f t="shared" si="28"/>
        <v>N.A.</v>
      </c>
      <c r="AR40" s="14">
        <f t="shared" si="28"/>
        <v>1868.3483870967741</v>
      </c>
    </row>
    <row r="41" spans="1:44" ht="15" customHeight="1" thickBot="1" x14ac:dyDescent="0.3">
      <c r="A41" s="3" t="s">
        <v>14</v>
      </c>
      <c r="B41" s="2">
        <v>4436050</v>
      </c>
      <c r="C41" s="2">
        <v>8845800</v>
      </c>
      <c r="D41" s="2"/>
      <c r="E41" s="2"/>
      <c r="F41" s="2"/>
      <c r="G41" s="2">
        <v>3257250</v>
      </c>
      <c r="H41" s="2"/>
      <c r="I41" s="2">
        <v>390870</v>
      </c>
      <c r="J41" s="2">
        <v>0</v>
      </c>
      <c r="K41" s="2"/>
      <c r="L41" s="1">
        <f t="shared" si="26"/>
        <v>4436050</v>
      </c>
      <c r="M41" s="13">
        <f t="shared" si="26"/>
        <v>12493920</v>
      </c>
      <c r="N41" s="14">
        <f>L41+M41</f>
        <v>16929970</v>
      </c>
      <c r="P41" s="3" t="s">
        <v>14</v>
      </c>
      <c r="Q41" s="2">
        <v>735</v>
      </c>
      <c r="R41" s="2">
        <v>1263</v>
      </c>
      <c r="S41" s="2">
        <v>0</v>
      </c>
      <c r="T41" s="2">
        <v>0</v>
      </c>
      <c r="U41" s="2">
        <v>0</v>
      </c>
      <c r="V41" s="2">
        <v>303</v>
      </c>
      <c r="W41" s="2">
        <v>0</v>
      </c>
      <c r="X41" s="2">
        <v>303</v>
      </c>
      <c r="Y41" s="2">
        <v>606</v>
      </c>
      <c r="Z41" s="2">
        <v>0</v>
      </c>
      <c r="AA41" s="1">
        <f t="shared" si="27"/>
        <v>1341</v>
      </c>
      <c r="AB41" s="13">
        <f t="shared" si="27"/>
        <v>1869</v>
      </c>
      <c r="AC41" s="14">
        <f>AA41+AB41</f>
        <v>3210</v>
      </c>
      <c r="AE41" s="3" t="s">
        <v>14</v>
      </c>
      <c r="AF41" s="2">
        <f t="shared" si="28"/>
        <v>6035.442176870748</v>
      </c>
      <c r="AG41" s="2">
        <f t="shared" si="28"/>
        <v>7003.8004750593827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10750</v>
      </c>
      <c r="AL41" s="2" t="str">
        <f t="shared" si="28"/>
        <v>N.A.</v>
      </c>
      <c r="AM41" s="2">
        <f t="shared" si="28"/>
        <v>1290</v>
      </c>
      <c r="AN41" s="2">
        <f t="shared" si="28"/>
        <v>0</v>
      </c>
      <c r="AO41" s="2" t="str">
        <f t="shared" si="28"/>
        <v>N.A.</v>
      </c>
      <c r="AP41" s="15">
        <f t="shared" si="28"/>
        <v>3308.0164056674125</v>
      </c>
      <c r="AQ41" s="16">
        <f t="shared" si="28"/>
        <v>6684.815409309791</v>
      </c>
      <c r="AR41" s="14">
        <f t="shared" si="28"/>
        <v>5274.133956386293</v>
      </c>
    </row>
    <row r="42" spans="1:44" ht="15" customHeight="1" thickBot="1" x14ac:dyDescent="0.3">
      <c r="A42" s="3" t="s">
        <v>15</v>
      </c>
      <c r="B42" s="2">
        <v>305730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305730</v>
      </c>
      <c r="M42" s="13">
        <f t="shared" si="26"/>
        <v>0</v>
      </c>
      <c r="N42" s="14">
        <f>L42+M42</f>
        <v>305730</v>
      </c>
      <c r="P42" s="3" t="s">
        <v>15</v>
      </c>
      <c r="Q42" s="2">
        <v>79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79</v>
      </c>
      <c r="AB42" s="13">
        <f t="shared" si="27"/>
        <v>0</v>
      </c>
      <c r="AC42" s="14">
        <f>AA42+AB42</f>
        <v>79</v>
      </c>
      <c r="AE42" s="3" t="s">
        <v>15</v>
      </c>
      <c r="AF42" s="2">
        <f t="shared" si="28"/>
        <v>3870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3870</v>
      </c>
      <c r="AQ42" s="16" t="str">
        <f t="shared" si="28"/>
        <v>N.A.</v>
      </c>
      <c r="AR42" s="14">
        <f t="shared" si="28"/>
        <v>3870</v>
      </c>
    </row>
    <row r="43" spans="1:44" ht="15" customHeight="1" thickBot="1" x14ac:dyDescent="0.3">
      <c r="A43" s="4" t="s">
        <v>16</v>
      </c>
      <c r="B43" s="2">
        <f t="shared" ref="B43:K43" si="29">SUM(B39:B42)</f>
        <v>6792760</v>
      </c>
      <c r="C43" s="2">
        <f t="shared" si="29"/>
        <v>8845800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3257250</v>
      </c>
      <c r="H43" s="2">
        <f t="shared" si="29"/>
        <v>2435429</v>
      </c>
      <c r="I43" s="2">
        <f t="shared" si="29"/>
        <v>390870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9228189</v>
      </c>
      <c r="M43" s="13">
        <f t="shared" ref="M43" si="31">C43+E43+G43+I43+K43</f>
        <v>12493920</v>
      </c>
      <c r="N43" s="18">
        <f>L43+M43</f>
        <v>21722109</v>
      </c>
      <c r="P43" s="4" t="s">
        <v>16</v>
      </c>
      <c r="Q43" s="2">
        <f t="shared" ref="Q43:Z43" si="32">SUM(Q39:Q42)</f>
        <v>1986</v>
      </c>
      <c r="R43" s="2">
        <f t="shared" si="32"/>
        <v>1263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303</v>
      </c>
      <c r="W43" s="2">
        <f t="shared" si="32"/>
        <v>1290</v>
      </c>
      <c r="X43" s="2">
        <f t="shared" si="32"/>
        <v>303</v>
      </c>
      <c r="Y43" s="2">
        <f t="shared" si="32"/>
        <v>1137</v>
      </c>
      <c r="Z43" s="2">
        <f t="shared" si="32"/>
        <v>0</v>
      </c>
      <c r="AA43" s="1">
        <f t="shared" ref="AA43" si="33">Q43+S43+U43+W43+Y43</f>
        <v>4413</v>
      </c>
      <c r="AB43" s="13">
        <f t="shared" ref="AB43" si="34">R43+T43+V43+X43+Z43</f>
        <v>1869</v>
      </c>
      <c r="AC43" s="18">
        <f>AA43+AB43</f>
        <v>6282</v>
      </c>
      <c r="AE43" s="4" t="s">
        <v>16</v>
      </c>
      <c r="AF43" s="2">
        <f t="shared" ref="AF43:AO43" si="35">IFERROR(B43/Q43, "N.A.")</f>
        <v>3420.3222557905337</v>
      </c>
      <c r="AG43" s="2">
        <f t="shared" si="35"/>
        <v>7003.8004750593827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10750</v>
      </c>
      <c r="AL43" s="2">
        <f t="shared" si="35"/>
        <v>1887.929457364341</v>
      </c>
      <c r="AM43" s="2">
        <f t="shared" si="35"/>
        <v>1290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2091.1373215499661</v>
      </c>
      <c r="AQ43" s="16">
        <f t="shared" ref="AQ43" si="37">IFERROR(M43/AB43, "N.A.")</f>
        <v>6684.815409309791</v>
      </c>
      <c r="AR43" s="14">
        <f t="shared" ref="AR43" si="38">IFERROR(N43/AC43, "N.A.")</f>
        <v>3457.8333333333335</v>
      </c>
    </row>
    <row r="44" spans="1:44" ht="15" customHeight="1" thickBot="1" x14ac:dyDescent="0.3">
      <c r="A44" s="5" t="s">
        <v>0</v>
      </c>
      <c r="B44" s="46">
        <f>B43+C43</f>
        <v>15638560</v>
      </c>
      <c r="C44" s="47"/>
      <c r="D44" s="46">
        <f>D43+E43</f>
        <v>0</v>
      </c>
      <c r="E44" s="47"/>
      <c r="F44" s="46">
        <f>F43+G43</f>
        <v>3257250</v>
      </c>
      <c r="G44" s="47"/>
      <c r="H44" s="46">
        <f>H43+I43</f>
        <v>2826299</v>
      </c>
      <c r="I44" s="47"/>
      <c r="J44" s="46">
        <f>J43+K43</f>
        <v>0</v>
      </c>
      <c r="K44" s="47"/>
      <c r="L44" s="46">
        <f>L43+M43</f>
        <v>21722109</v>
      </c>
      <c r="M44" s="50"/>
      <c r="N44" s="19">
        <f>B44+D44+F44+H44+J44</f>
        <v>21722109</v>
      </c>
      <c r="P44" s="5" t="s">
        <v>0</v>
      </c>
      <c r="Q44" s="46">
        <f>Q43+R43</f>
        <v>3249</v>
      </c>
      <c r="R44" s="47"/>
      <c r="S44" s="46">
        <f>S43+T43</f>
        <v>0</v>
      </c>
      <c r="T44" s="47"/>
      <c r="U44" s="46">
        <f>U43+V43</f>
        <v>303</v>
      </c>
      <c r="V44" s="47"/>
      <c r="W44" s="46">
        <f>W43+X43</f>
        <v>1593</v>
      </c>
      <c r="X44" s="47"/>
      <c r="Y44" s="46">
        <f>Y43+Z43</f>
        <v>1137</v>
      </c>
      <c r="Z44" s="47"/>
      <c r="AA44" s="46">
        <f>AA43+AB43</f>
        <v>6282</v>
      </c>
      <c r="AB44" s="50"/>
      <c r="AC44" s="19">
        <f>Q44+S44+U44+W44+Y44</f>
        <v>6282</v>
      </c>
      <c r="AE44" s="5" t="s">
        <v>0</v>
      </c>
      <c r="AF44" s="48">
        <f>IFERROR(B44/Q44,"N.A.")</f>
        <v>4813.3456448137886</v>
      </c>
      <c r="AG44" s="49"/>
      <c r="AH44" s="48" t="str">
        <f>IFERROR(D44/S44,"N.A.")</f>
        <v>N.A.</v>
      </c>
      <c r="AI44" s="49"/>
      <c r="AJ44" s="48">
        <f>IFERROR(F44/U44,"N.A.")</f>
        <v>10750</v>
      </c>
      <c r="AK44" s="49"/>
      <c r="AL44" s="48">
        <f>IFERROR(H44/W44,"N.A.")</f>
        <v>1774.1989956057753</v>
      </c>
      <c r="AM44" s="49"/>
      <c r="AN44" s="48">
        <f>IFERROR(J44/Y44,"N.A.")</f>
        <v>0</v>
      </c>
      <c r="AO44" s="49"/>
      <c r="AP44" s="48">
        <f>IFERROR(L44/AA44,"N.A.")</f>
        <v>3457.8333333333335</v>
      </c>
      <c r="AQ44" s="49"/>
      <c r="AR44" s="17">
        <f>IFERROR(N44/AC44, "N.A.")</f>
        <v>3457.8333333333335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>
        <v>474720</v>
      </c>
      <c r="E15" s="2"/>
      <c r="F15" s="2"/>
      <c r="G15" s="2"/>
      <c r="H15" s="2">
        <v>3902250.0000000005</v>
      </c>
      <c r="I15" s="2"/>
      <c r="J15" s="2">
        <v>0</v>
      </c>
      <c r="K15" s="2"/>
      <c r="L15" s="1">
        <f t="shared" ref="L15:M18" si="0">B15+D15+F15+H15+J15</f>
        <v>4376970</v>
      </c>
      <c r="M15" s="13">
        <f t="shared" si="0"/>
        <v>0</v>
      </c>
      <c r="N15" s="14">
        <f>L15+M15</f>
        <v>4376970</v>
      </c>
      <c r="P15" s="3" t="s">
        <v>12</v>
      </c>
      <c r="Q15" s="2">
        <v>0</v>
      </c>
      <c r="R15" s="2">
        <v>0</v>
      </c>
      <c r="S15" s="2">
        <v>92</v>
      </c>
      <c r="T15" s="2">
        <v>0</v>
      </c>
      <c r="U15" s="2">
        <v>0</v>
      </c>
      <c r="V15" s="2">
        <v>0</v>
      </c>
      <c r="W15" s="2">
        <v>908</v>
      </c>
      <c r="X15" s="2">
        <v>0</v>
      </c>
      <c r="Y15" s="2">
        <v>92</v>
      </c>
      <c r="Z15" s="2">
        <v>0</v>
      </c>
      <c r="AA15" s="1">
        <f t="shared" ref="AA15:AB18" si="1">Q15+S15+U15+W15+Y15</f>
        <v>1092</v>
      </c>
      <c r="AB15" s="13">
        <f t="shared" si="1"/>
        <v>0</v>
      </c>
      <c r="AC15" s="14">
        <f>AA15+AB15</f>
        <v>1092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>
        <f t="shared" si="2"/>
        <v>5160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4297.6321585903088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4008.2142857142858</v>
      </c>
      <c r="AQ15" s="16" t="str">
        <f t="shared" si="2"/>
        <v>N.A.</v>
      </c>
      <c r="AR15" s="14">
        <f t="shared" si="2"/>
        <v>4008.2142857142858</v>
      </c>
    </row>
    <row r="16" spans="1:44" ht="15" customHeight="1" thickBot="1" x14ac:dyDescent="0.3">
      <c r="A16" s="3" t="s">
        <v>13</v>
      </c>
      <c r="B16" s="2">
        <v>1325260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1325260</v>
      </c>
      <c r="M16" s="13">
        <f t="shared" si="0"/>
        <v>0</v>
      </c>
      <c r="N16" s="14">
        <f>L16+M16</f>
        <v>1325260</v>
      </c>
      <c r="P16" s="3" t="s">
        <v>13</v>
      </c>
      <c r="Q16" s="2">
        <v>437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437</v>
      </c>
      <c r="AB16" s="13">
        <f t="shared" si="1"/>
        <v>0</v>
      </c>
      <c r="AC16" s="14">
        <f>AA16+AB16</f>
        <v>437</v>
      </c>
      <c r="AE16" s="3" t="s">
        <v>13</v>
      </c>
      <c r="AF16" s="2">
        <f t="shared" si="2"/>
        <v>3032.6315789473683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3032.6315789473683</v>
      </c>
      <c r="AQ16" s="16" t="str">
        <f t="shared" si="2"/>
        <v>N.A.</v>
      </c>
      <c r="AR16" s="14">
        <f t="shared" si="2"/>
        <v>3032.6315789473683</v>
      </c>
    </row>
    <row r="17" spans="1:44" ht="15" customHeight="1" thickBot="1" x14ac:dyDescent="0.3">
      <c r="A17" s="3" t="s">
        <v>14</v>
      </c>
      <c r="B17" s="2">
        <v>7456370.0000000019</v>
      </c>
      <c r="C17" s="2">
        <v>31588389.999999993</v>
      </c>
      <c r="D17" s="2">
        <v>1246140</v>
      </c>
      <c r="E17" s="2">
        <v>1898880</v>
      </c>
      <c r="F17" s="2"/>
      <c r="G17" s="2">
        <v>12040750</v>
      </c>
      <c r="H17" s="2"/>
      <c r="I17" s="2">
        <v>855600</v>
      </c>
      <c r="J17" s="2">
        <v>0</v>
      </c>
      <c r="K17" s="2"/>
      <c r="L17" s="1">
        <f t="shared" si="0"/>
        <v>8702510.0000000019</v>
      </c>
      <c r="M17" s="13">
        <f t="shared" si="0"/>
        <v>46383619.999999993</v>
      </c>
      <c r="N17" s="14">
        <f>L17+M17</f>
        <v>55086129.999999993</v>
      </c>
      <c r="P17" s="3" t="s">
        <v>14</v>
      </c>
      <c r="Q17" s="2">
        <v>1541</v>
      </c>
      <c r="R17" s="2">
        <v>3684</v>
      </c>
      <c r="S17" s="2">
        <v>161</v>
      </c>
      <c r="T17" s="2">
        <v>92</v>
      </c>
      <c r="U17" s="2">
        <v>0</v>
      </c>
      <c r="V17" s="2">
        <v>1293</v>
      </c>
      <c r="W17" s="2">
        <v>0</v>
      </c>
      <c r="X17" s="2">
        <v>276</v>
      </c>
      <c r="Y17" s="2">
        <v>437</v>
      </c>
      <c r="Z17" s="2">
        <v>0</v>
      </c>
      <c r="AA17" s="1">
        <f t="shared" si="1"/>
        <v>2139</v>
      </c>
      <c r="AB17" s="13">
        <f t="shared" si="1"/>
        <v>5345</v>
      </c>
      <c r="AC17" s="14">
        <f>AA17+AB17</f>
        <v>7484</v>
      </c>
      <c r="AE17" s="3" t="s">
        <v>14</v>
      </c>
      <c r="AF17" s="2">
        <f t="shared" si="2"/>
        <v>4838.6567164179114</v>
      </c>
      <c r="AG17" s="2">
        <f t="shared" si="2"/>
        <v>8574.4815418023863</v>
      </c>
      <c r="AH17" s="2">
        <f t="shared" si="2"/>
        <v>7740</v>
      </c>
      <c r="AI17" s="2">
        <f t="shared" si="2"/>
        <v>20640</v>
      </c>
      <c r="AJ17" s="2" t="str">
        <f t="shared" si="2"/>
        <v>N.A.</v>
      </c>
      <c r="AK17" s="2">
        <f t="shared" si="2"/>
        <v>9312.2583139984526</v>
      </c>
      <c r="AL17" s="2" t="str">
        <f t="shared" si="2"/>
        <v>N.A.</v>
      </c>
      <c r="AM17" s="2">
        <f t="shared" si="2"/>
        <v>3100</v>
      </c>
      <c r="AN17" s="2">
        <f t="shared" si="2"/>
        <v>0</v>
      </c>
      <c r="AO17" s="2" t="str">
        <f t="shared" si="2"/>
        <v>N.A.</v>
      </c>
      <c r="AP17" s="15">
        <f t="shared" si="2"/>
        <v>4068.4946236559149</v>
      </c>
      <c r="AQ17" s="16">
        <f t="shared" si="2"/>
        <v>8677.9457436856865</v>
      </c>
      <c r="AR17" s="14">
        <f t="shared" si="2"/>
        <v>7360.5197755211111</v>
      </c>
    </row>
    <row r="18" spans="1:44" ht="15" customHeight="1" thickBot="1" x14ac:dyDescent="0.3">
      <c r="A18" s="3" t="s">
        <v>15</v>
      </c>
      <c r="B18" s="2">
        <v>866364</v>
      </c>
      <c r="C18" s="2"/>
      <c r="D18" s="2"/>
      <c r="E18" s="2"/>
      <c r="F18" s="2"/>
      <c r="G18" s="2">
        <v>0</v>
      </c>
      <c r="H18" s="2"/>
      <c r="I18" s="2"/>
      <c r="J18" s="2">
        <v>0</v>
      </c>
      <c r="K18" s="2"/>
      <c r="L18" s="1">
        <f t="shared" si="0"/>
        <v>866364</v>
      </c>
      <c r="M18" s="13">
        <f t="shared" si="0"/>
        <v>0</v>
      </c>
      <c r="N18" s="14">
        <f>L18+M18</f>
        <v>866364</v>
      </c>
      <c r="P18" s="3" t="s">
        <v>15</v>
      </c>
      <c r="Q18" s="2">
        <v>276</v>
      </c>
      <c r="R18" s="2">
        <v>0</v>
      </c>
      <c r="S18" s="2">
        <v>0</v>
      </c>
      <c r="T18" s="2">
        <v>0</v>
      </c>
      <c r="U18" s="2">
        <v>0</v>
      </c>
      <c r="V18" s="2">
        <v>92</v>
      </c>
      <c r="W18" s="2">
        <v>0</v>
      </c>
      <c r="X18" s="2">
        <v>0</v>
      </c>
      <c r="Y18" s="2">
        <v>92</v>
      </c>
      <c r="Z18" s="2">
        <v>0</v>
      </c>
      <c r="AA18" s="1">
        <f t="shared" si="1"/>
        <v>368</v>
      </c>
      <c r="AB18" s="13">
        <f t="shared" si="1"/>
        <v>92</v>
      </c>
      <c r="AC18" s="18">
        <f>AA18+AB18</f>
        <v>460</v>
      </c>
      <c r="AE18" s="3" t="s">
        <v>15</v>
      </c>
      <c r="AF18" s="2">
        <f t="shared" si="2"/>
        <v>3139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 t="str">
        <f t="shared" si="2"/>
        <v>N.A.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2354.25</v>
      </c>
      <c r="AQ18" s="16">
        <f t="shared" si="2"/>
        <v>0</v>
      </c>
      <c r="AR18" s="14">
        <f t="shared" si="2"/>
        <v>1883.4</v>
      </c>
    </row>
    <row r="19" spans="1:44" ht="15" customHeight="1" thickBot="1" x14ac:dyDescent="0.3">
      <c r="A19" s="4" t="s">
        <v>16</v>
      </c>
      <c r="B19" s="2">
        <f t="shared" ref="B19:K19" si="3">SUM(B15:B18)</f>
        <v>9647994.0000000019</v>
      </c>
      <c r="C19" s="2">
        <f t="shared" si="3"/>
        <v>31588389.999999993</v>
      </c>
      <c r="D19" s="2">
        <f t="shared" si="3"/>
        <v>1720860</v>
      </c>
      <c r="E19" s="2">
        <f t="shared" si="3"/>
        <v>1898880</v>
      </c>
      <c r="F19" s="2">
        <f t="shared" si="3"/>
        <v>0</v>
      </c>
      <c r="G19" s="2">
        <f t="shared" si="3"/>
        <v>12040750</v>
      </c>
      <c r="H19" s="2">
        <f t="shared" si="3"/>
        <v>3902250.0000000005</v>
      </c>
      <c r="I19" s="2">
        <f t="shared" si="3"/>
        <v>855600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15271104.000000002</v>
      </c>
      <c r="M19" s="13">
        <f t="shared" ref="M19" si="5">C19+E19+G19+I19+K19</f>
        <v>46383619.999999993</v>
      </c>
      <c r="N19" s="18">
        <f>L19+M19</f>
        <v>61654723.999999993</v>
      </c>
      <c r="P19" s="4" t="s">
        <v>16</v>
      </c>
      <c r="Q19" s="2">
        <f t="shared" ref="Q19:Z19" si="6">SUM(Q15:Q18)</f>
        <v>2254</v>
      </c>
      <c r="R19" s="2">
        <f t="shared" si="6"/>
        <v>3684</v>
      </c>
      <c r="S19" s="2">
        <f t="shared" si="6"/>
        <v>253</v>
      </c>
      <c r="T19" s="2">
        <f t="shared" si="6"/>
        <v>92</v>
      </c>
      <c r="U19" s="2">
        <f t="shared" si="6"/>
        <v>0</v>
      </c>
      <c r="V19" s="2">
        <f t="shared" si="6"/>
        <v>1385</v>
      </c>
      <c r="W19" s="2">
        <f t="shared" si="6"/>
        <v>908</v>
      </c>
      <c r="X19" s="2">
        <f t="shared" si="6"/>
        <v>276</v>
      </c>
      <c r="Y19" s="2">
        <f t="shared" si="6"/>
        <v>621</v>
      </c>
      <c r="Z19" s="2">
        <f t="shared" si="6"/>
        <v>0</v>
      </c>
      <c r="AA19" s="1">
        <f t="shared" ref="AA19" si="7">Q19+S19+U19+W19+Y19</f>
        <v>4036</v>
      </c>
      <c r="AB19" s="13">
        <f t="shared" ref="AB19" si="8">R19+T19+V19+X19+Z19</f>
        <v>5437</v>
      </c>
      <c r="AC19" s="14">
        <f>AA19+AB19</f>
        <v>9473</v>
      </c>
      <c r="AE19" s="4" t="s">
        <v>16</v>
      </c>
      <c r="AF19" s="2">
        <f t="shared" ref="AF19:AO19" si="9">IFERROR(B19/Q19, "N.A.")</f>
        <v>4280.3877551020414</v>
      </c>
      <c r="AG19" s="2">
        <f t="shared" si="9"/>
        <v>8574.4815418023863</v>
      </c>
      <c r="AH19" s="2">
        <f t="shared" si="9"/>
        <v>6801.818181818182</v>
      </c>
      <c r="AI19" s="2">
        <f t="shared" si="9"/>
        <v>20640</v>
      </c>
      <c r="AJ19" s="2" t="str">
        <f t="shared" si="9"/>
        <v>N.A.</v>
      </c>
      <c r="AK19" s="2">
        <f t="shared" si="9"/>
        <v>8693.682310469314</v>
      </c>
      <c r="AL19" s="2">
        <f t="shared" si="9"/>
        <v>4297.6321585903088</v>
      </c>
      <c r="AM19" s="2">
        <f t="shared" si="9"/>
        <v>3100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3783.7224975222998</v>
      </c>
      <c r="AQ19" s="16">
        <f t="shared" ref="AQ19" si="11">IFERROR(M19/AB19, "N.A.")</f>
        <v>8531.1053890012863</v>
      </c>
      <c r="AR19" s="14">
        <f t="shared" ref="AR19" si="12">IFERROR(N19/AC19, "N.A.")</f>
        <v>6508.4687005172591</v>
      </c>
    </row>
    <row r="20" spans="1:44" ht="15" customHeight="1" thickBot="1" x14ac:dyDescent="0.3">
      <c r="A20" s="5" t="s">
        <v>0</v>
      </c>
      <c r="B20" s="46">
        <f>B19+C19</f>
        <v>41236383.999999993</v>
      </c>
      <c r="C20" s="47"/>
      <c r="D20" s="46">
        <f>D19+E19</f>
        <v>3619740</v>
      </c>
      <c r="E20" s="47"/>
      <c r="F20" s="46">
        <f>F19+G19</f>
        <v>12040750</v>
      </c>
      <c r="G20" s="47"/>
      <c r="H20" s="46">
        <f>H19+I19</f>
        <v>4757850</v>
      </c>
      <c r="I20" s="47"/>
      <c r="J20" s="46">
        <f>J19+K19</f>
        <v>0</v>
      </c>
      <c r="K20" s="47"/>
      <c r="L20" s="46">
        <f>L19+M19</f>
        <v>61654723.999999993</v>
      </c>
      <c r="M20" s="50"/>
      <c r="N20" s="19">
        <f>B20+D20+F20+H20+J20</f>
        <v>61654723.999999993</v>
      </c>
      <c r="P20" s="5" t="s">
        <v>0</v>
      </c>
      <c r="Q20" s="46">
        <f>Q19+R19</f>
        <v>5938</v>
      </c>
      <c r="R20" s="47"/>
      <c r="S20" s="46">
        <f>S19+T19</f>
        <v>345</v>
      </c>
      <c r="T20" s="47"/>
      <c r="U20" s="46">
        <f>U19+V19</f>
        <v>1385</v>
      </c>
      <c r="V20" s="47"/>
      <c r="W20" s="46">
        <f>W19+X19</f>
        <v>1184</v>
      </c>
      <c r="X20" s="47"/>
      <c r="Y20" s="46">
        <f>Y19+Z19</f>
        <v>621</v>
      </c>
      <c r="Z20" s="47"/>
      <c r="AA20" s="46">
        <f>AA19+AB19</f>
        <v>9473</v>
      </c>
      <c r="AB20" s="47"/>
      <c r="AC20" s="20">
        <f>Q20+S20+U20+W20+Y20</f>
        <v>9473</v>
      </c>
      <c r="AE20" s="5" t="s">
        <v>0</v>
      </c>
      <c r="AF20" s="48">
        <f>IFERROR(B20/Q20,"N.A.")</f>
        <v>6944.4904008083513</v>
      </c>
      <c r="AG20" s="49"/>
      <c r="AH20" s="48">
        <f>IFERROR(D20/S20,"N.A.")</f>
        <v>10492</v>
      </c>
      <c r="AI20" s="49"/>
      <c r="AJ20" s="48">
        <f>IFERROR(F20/U20,"N.A.")</f>
        <v>8693.682310469314</v>
      </c>
      <c r="AK20" s="49"/>
      <c r="AL20" s="48">
        <f>IFERROR(H20/W20,"N.A.")</f>
        <v>4018.4543918918921</v>
      </c>
      <c r="AM20" s="49"/>
      <c r="AN20" s="48">
        <f>IFERROR(J20/Y20,"N.A.")</f>
        <v>0</v>
      </c>
      <c r="AO20" s="49"/>
      <c r="AP20" s="48">
        <f>IFERROR(L20/AA20,"N.A.")</f>
        <v>6508.4687005172591</v>
      </c>
      <c r="AQ20" s="49"/>
      <c r="AR20" s="17">
        <f>IFERROR(N20/AC20, "N.A.")</f>
        <v>6508.4687005172591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>
        <v>474720</v>
      </c>
      <c r="E27" s="2"/>
      <c r="F27" s="2"/>
      <c r="G27" s="2"/>
      <c r="H27" s="2">
        <v>3289070.0000000005</v>
      </c>
      <c r="I27" s="2"/>
      <c r="J27" s="2"/>
      <c r="K27" s="2"/>
      <c r="L27" s="1">
        <f t="shared" ref="L27:M30" si="13">B27+D27+F27+H27+J27</f>
        <v>3763790.0000000005</v>
      </c>
      <c r="M27" s="13">
        <f t="shared" si="13"/>
        <v>0</v>
      </c>
      <c r="N27" s="14">
        <f>L27+M27</f>
        <v>3763790.0000000005</v>
      </c>
      <c r="P27" s="3" t="s">
        <v>12</v>
      </c>
      <c r="Q27" s="2">
        <v>0</v>
      </c>
      <c r="R27" s="2">
        <v>0</v>
      </c>
      <c r="S27" s="2">
        <v>92</v>
      </c>
      <c r="T27" s="2">
        <v>0</v>
      </c>
      <c r="U27" s="2">
        <v>0</v>
      </c>
      <c r="V27" s="2">
        <v>0</v>
      </c>
      <c r="W27" s="2">
        <v>546</v>
      </c>
      <c r="X27" s="2">
        <v>0</v>
      </c>
      <c r="Y27" s="2">
        <v>0</v>
      </c>
      <c r="Z27" s="2">
        <v>0</v>
      </c>
      <c r="AA27" s="1">
        <f t="shared" ref="AA27:AB30" si="14">Q27+S27+U27+W27+Y27</f>
        <v>638</v>
      </c>
      <c r="AB27" s="13">
        <f t="shared" si="14"/>
        <v>0</v>
      </c>
      <c r="AC27" s="14">
        <f>AA27+AB27</f>
        <v>638</v>
      </c>
      <c r="AE27" s="3" t="s">
        <v>12</v>
      </c>
      <c r="AF27" s="2" t="str">
        <f t="shared" ref="AF27:AR30" si="15">IFERROR(B27/Q27, "N.A.")</f>
        <v>N.A.</v>
      </c>
      <c r="AG27" s="2" t="str">
        <f t="shared" si="15"/>
        <v>N.A.</v>
      </c>
      <c r="AH27" s="2">
        <f t="shared" si="15"/>
        <v>5160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6023.9377289377298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5899.3573667711607</v>
      </c>
      <c r="AQ27" s="16" t="str">
        <f t="shared" si="15"/>
        <v>N.A.</v>
      </c>
      <c r="AR27" s="14">
        <f t="shared" si="15"/>
        <v>5899.3573667711607</v>
      </c>
    </row>
    <row r="28" spans="1:44" ht="15" customHeight="1" thickBot="1" x14ac:dyDescent="0.3">
      <c r="A28" s="3" t="s">
        <v>13</v>
      </c>
      <c r="B28" s="2">
        <v>909880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909880</v>
      </c>
      <c r="M28" s="13">
        <f t="shared" si="13"/>
        <v>0</v>
      </c>
      <c r="N28" s="14">
        <f>L28+M28</f>
        <v>909880</v>
      </c>
      <c r="P28" s="3" t="s">
        <v>13</v>
      </c>
      <c r="Q28" s="2">
        <v>276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276</v>
      </c>
      <c r="AB28" s="13">
        <f t="shared" si="14"/>
        <v>0</v>
      </c>
      <c r="AC28" s="14">
        <f>AA28+AB28</f>
        <v>276</v>
      </c>
      <c r="AE28" s="3" t="s">
        <v>13</v>
      </c>
      <c r="AF28" s="2">
        <f t="shared" si="15"/>
        <v>3296.6666666666665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3296.6666666666665</v>
      </c>
      <c r="AQ28" s="16" t="str">
        <f t="shared" si="15"/>
        <v>N.A.</v>
      </c>
      <c r="AR28" s="14">
        <f t="shared" si="15"/>
        <v>3296.6666666666665</v>
      </c>
    </row>
    <row r="29" spans="1:44" ht="15" customHeight="1" thickBot="1" x14ac:dyDescent="0.3">
      <c r="A29" s="3" t="s">
        <v>14</v>
      </c>
      <c r="B29" s="2">
        <v>5531040</v>
      </c>
      <c r="C29" s="2">
        <v>20277880.000000004</v>
      </c>
      <c r="D29" s="2">
        <v>1246140</v>
      </c>
      <c r="E29" s="2">
        <v>1898880</v>
      </c>
      <c r="F29" s="2"/>
      <c r="G29" s="2">
        <v>9832750.0000000019</v>
      </c>
      <c r="H29" s="2"/>
      <c r="I29" s="2">
        <v>395600</v>
      </c>
      <c r="J29" s="2">
        <v>0</v>
      </c>
      <c r="K29" s="2"/>
      <c r="L29" s="1">
        <f t="shared" si="13"/>
        <v>6777180</v>
      </c>
      <c r="M29" s="13">
        <f t="shared" si="13"/>
        <v>32405110.000000007</v>
      </c>
      <c r="N29" s="14">
        <f>L29+M29</f>
        <v>39182290.000000007</v>
      </c>
      <c r="P29" s="3" t="s">
        <v>14</v>
      </c>
      <c r="Q29" s="2">
        <v>966</v>
      </c>
      <c r="R29" s="2">
        <v>2443</v>
      </c>
      <c r="S29" s="2">
        <v>161</v>
      </c>
      <c r="T29" s="2">
        <v>92</v>
      </c>
      <c r="U29" s="2">
        <v>0</v>
      </c>
      <c r="V29" s="2">
        <v>925</v>
      </c>
      <c r="W29" s="2">
        <v>0</v>
      </c>
      <c r="X29" s="2">
        <v>184</v>
      </c>
      <c r="Y29" s="2">
        <v>184</v>
      </c>
      <c r="Z29" s="2">
        <v>0</v>
      </c>
      <c r="AA29" s="1">
        <f t="shared" si="14"/>
        <v>1311</v>
      </c>
      <c r="AB29" s="13">
        <f t="shared" si="14"/>
        <v>3644</v>
      </c>
      <c r="AC29" s="14">
        <f>AA29+AB29</f>
        <v>4955</v>
      </c>
      <c r="AE29" s="3" t="s">
        <v>14</v>
      </c>
      <c r="AF29" s="2">
        <f t="shared" si="15"/>
        <v>5725.7142857142853</v>
      </c>
      <c r="AG29" s="2">
        <f t="shared" si="15"/>
        <v>8300.4011461318059</v>
      </c>
      <c r="AH29" s="2">
        <f t="shared" si="15"/>
        <v>7740</v>
      </c>
      <c r="AI29" s="2">
        <f t="shared" si="15"/>
        <v>20640</v>
      </c>
      <c r="AJ29" s="2" t="str">
        <f t="shared" si="15"/>
        <v>N.A.</v>
      </c>
      <c r="AK29" s="2">
        <f t="shared" si="15"/>
        <v>10630.000000000002</v>
      </c>
      <c r="AL29" s="2" t="str">
        <f t="shared" si="15"/>
        <v>N.A.</v>
      </c>
      <c r="AM29" s="2">
        <f t="shared" si="15"/>
        <v>2150</v>
      </c>
      <c r="AN29" s="2">
        <f t="shared" si="15"/>
        <v>0</v>
      </c>
      <c r="AO29" s="2" t="str">
        <f t="shared" si="15"/>
        <v>N.A.</v>
      </c>
      <c r="AP29" s="15">
        <f t="shared" si="15"/>
        <v>5169.4736842105267</v>
      </c>
      <c r="AQ29" s="16">
        <f t="shared" si="15"/>
        <v>8892.7305159165771</v>
      </c>
      <c r="AR29" s="14">
        <f t="shared" si="15"/>
        <v>7907.626639757822</v>
      </c>
    </row>
    <row r="30" spans="1:44" ht="15" customHeight="1" thickBot="1" x14ac:dyDescent="0.3">
      <c r="A30" s="3" t="s">
        <v>15</v>
      </c>
      <c r="B30" s="2">
        <v>866364</v>
      </c>
      <c r="C30" s="2"/>
      <c r="D30" s="2"/>
      <c r="E30" s="2"/>
      <c r="F30" s="2"/>
      <c r="G30" s="2">
        <v>0</v>
      </c>
      <c r="H30" s="2"/>
      <c r="I30" s="2"/>
      <c r="J30" s="2">
        <v>0</v>
      </c>
      <c r="K30" s="2"/>
      <c r="L30" s="1">
        <f t="shared" si="13"/>
        <v>866364</v>
      </c>
      <c r="M30" s="13">
        <f t="shared" si="13"/>
        <v>0</v>
      </c>
      <c r="N30" s="14">
        <f>L30+M30</f>
        <v>866364</v>
      </c>
      <c r="P30" s="3" t="s">
        <v>15</v>
      </c>
      <c r="Q30" s="2">
        <v>276</v>
      </c>
      <c r="R30" s="2">
        <v>0</v>
      </c>
      <c r="S30" s="2">
        <v>0</v>
      </c>
      <c r="T30" s="2">
        <v>0</v>
      </c>
      <c r="U30" s="2">
        <v>0</v>
      </c>
      <c r="V30" s="2">
        <v>92</v>
      </c>
      <c r="W30" s="2">
        <v>0</v>
      </c>
      <c r="X30" s="2">
        <v>0</v>
      </c>
      <c r="Y30" s="2">
        <v>92</v>
      </c>
      <c r="Z30" s="2">
        <v>0</v>
      </c>
      <c r="AA30" s="1">
        <f t="shared" si="14"/>
        <v>368</v>
      </c>
      <c r="AB30" s="13">
        <f t="shared" si="14"/>
        <v>92</v>
      </c>
      <c r="AC30" s="18">
        <f>AA30+AB30</f>
        <v>460</v>
      </c>
      <c r="AE30" s="3" t="s">
        <v>15</v>
      </c>
      <c r="AF30" s="2">
        <f t="shared" si="15"/>
        <v>3139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 t="str">
        <f t="shared" si="15"/>
        <v>N.A.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2354.25</v>
      </c>
      <c r="AQ30" s="16">
        <f t="shared" si="15"/>
        <v>0</v>
      </c>
      <c r="AR30" s="14">
        <f t="shared" si="15"/>
        <v>1883.4</v>
      </c>
    </row>
    <row r="31" spans="1:44" ht="15" customHeight="1" thickBot="1" x14ac:dyDescent="0.3">
      <c r="A31" s="4" t="s">
        <v>16</v>
      </c>
      <c r="B31" s="2">
        <f t="shared" ref="B31:K31" si="16">SUM(B27:B30)</f>
        <v>7307284</v>
      </c>
      <c r="C31" s="2">
        <f t="shared" si="16"/>
        <v>20277880.000000004</v>
      </c>
      <c r="D31" s="2">
        <f t="shared" si="16"/>
        <v>1720860</v>
      </c>
      <c r="E31" s="2">
        <f t="shared" si="16"/>
        <v>1898880</v>
      </c>
      <c r="F31" s="2">
        <f t="shared" si="16"/>
        <v>0</v>
      </c>
      <c r="G31" s="2">
        <f t="shared" si="16"/>
        <v>9832750.0000000019</v>
      </c>
      <c r="H31" s="2">
        <f t="shared" si="16"/>
        <v>3289070.0000000005</v>
      </c>
      <c r="I31" s="2">
        <f t="shared" si="16"/>
        <v>395600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12317214</v>
      </c>
      <c r="M31" s="13">
        <f t="shared" ref="M31" si="18">C31+E31+G31+I31+K31</f>
        <v>32405110.000000007</v>
      </c>
      <c r="N31" s="18">
        <f>L31+M31</f>
        <v>44722324.000000007</v>
      </c>
      <c r="P31" s="4" t="s">
        <v>16</v>
      </c>
      <c r="Q31" s="2">
        <f t="shared" ref="Q31:Z31" si="19">SUM(Q27:Q30)</f>
        <v>1518</v>
      </c>
      <c r="R31" s="2">
        <f t="shared" si="19"/>
        <v>2443</v>
      </c>
      <c r="S31" s="2">
        <f t="shared" si="19"/>
        <v>253</v>
      </c>
      <c r="T31" s="2">
        <f t="shared" si="19"/>
        <v>92</v>
      </c>
      <c r="U31" s="2">
        <f t="shared" si="19"/>
        <v>0</v>
      </c>
      <c r="V31" s="2">
        <f t="shared" si="19"/>
        <v>1017</v>
      </c>
      <c r="W31" s="2">
        <f t="shared" si="19"/>
        <v>546</v>
      </c>
      <c r="X31" s="2">
        <f t="shared" si="19"/>
        <v>184</v>
      </c>
      <c r="Y31" s="2">
        <f t="shared" si="19"/>
        <v>276</v>
      </c>
      <c r="Z31" s="2">
        <f t="shared" si="19"/>
        <v>0</v>
      </c>
      <c r="AA31" s="1">
        <f t="shared" ref="AA31" si="20">Q31+S31+U31+W31+Y31</f>
        <v>2593</v>
      </c>
      <c r="AB31" s="13">
        <f t="shared" ref="AB31" si="21">R31+T31+V31+X31+Z31</f>
        <v>3736</v>
      </c>
      <c r="AC31" s="14">
        <f>AA31+AB31</f>
        <v>6329</v>
      </c>
      <c r="AE31" s="4" t="s">
        <v>16</v>
      </c>
      <c r="AF31" s="2">
        <f t="shared" ref="AF31:AO31" si="22">IFERROR(B31/Q31, "N.A.")</f>
        <v>4813.757575757576</v>
      </c>
      <c r="AG31" s="2">
        <f t="shared" si="22"/>
        <v>8300.4011461318059</v>
      </c>
      <c r="AH31" s="2">
        <f t="shared" si="22"/>
        <v>6801.818181818182</v>
      </c>
      <c r="AI31" s="2">
        <f t="shared" si="22"/>
        <v>20640</v>
      </c>
      <c r="AJ31" s="2" t="str">
        <f t="shared" si="22"/>
        <v>N.A.</v>
      </c>
      <c r="AK31" s="2">
        <f t="shared" si="22"/>
        <v>9668.3874139626369</v>
      </c>
      <c r="AL31" s="2">
        <f t="shared" si="22"/>
        <v>6023.9377289377298</v>
      </c>
      <c r="AM31" s="2">
        <f t="shared" si="22"/>
        <v>2150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4750.1789433089089</v>
      </c>
      <c r="AQ31" s="16">
        <f t="shared" ref="AQ31" si="24">IFERROR(M31/AB31, "N.A.")</f>
        <v>8673.7446466809433</v>
      </c>
      <c r="AR31" s="14">
        <f t="shared" ref="AR31" si="25">IFERROR(N31/AC31, "N.A.")</f>
        <v>7066.2543845789232</v>
      </c>
    </row>
    <row r="32" spans="1:44" ht="15" customHeight="1" thickBot="1" x14ac:dyDescent="0.3">
      <c r="A32" s="5" t="s">
        <v>0</v>
      </c>
      <c r="B32" s="46">
        <f>B31+C31</f>
        <v>27585164.000000004</v>
      </c>
      <c r="C32" s="47"/>
      <c r="D32" s="46">
        <f>D31+E31</f>
        <v>3619740</v>
      </c>
      <c r="E32" s="47"/>
      <c r="F32" s="46">
        <f>F31+G31</f>
        <v>9832750.0000000019</v>
      </c>
      <c r="G32" s="47"/>
      <c r="H32" s="46">
        <f>H31+I31</f>
        <v>3684670.0000000005</v>
      </c>
      <c r="I32" s="47"/>
      <c r="J32" s="46">
        <f>J31+K31</f>
        <v>0</v>
      </c>
      <c r="K32" s="47"/>
      <c r="L32" s="46">
        <f>L31+M31</f>
        <v>44722324.000000007</v>
      </c>
      <c r="M32" s="50"/>
      <c r="N32" s="19">
        <f>B32+D32+F32+H32+J32</f>
        <v>44722324.000000007</v>
      </c>
      <c r="P32" s="5" t="s">
        <v>0</v>
      </c>
      <c r="Q32" s="46">
        <f>Q31+R31</f>
        <v>3961</v>
      </c>
      <c r="R32" s="47"/>
      <c r="S32" s="46">
        <f>S31+T31</f>
        <v>345</v>
      </c>
      <c r="T32" s="47"/>
      <c r="U32" s="46">
        <f>U31+V31</f>
        <v>1017</v>
      </c>
      <c r="V32" s="47"/>
      <c r="W32" s="46">
        <f>W31+X31</f>
        <v>730</v>
      </c>
      <c r="X32" s="47"/>
      <c r="Y32" s="46">
        <f>Y31+Z31</f>
        <v>276</v>
      </c>
      <c r="Z32" s="47"/>
      <c r="AA32" s="46">
        <f>AA31+AB31</f>
        <v>6329</v>
      </c>
      <c r="AB32" s="47"/>
      <c r="AC32" s="20">
        <f>Q32+S32+U32+W32+Y32</f>
        <v>6329</v>
      </c>
      <c r="AE32" s="5" t="s">
        <v>0</v>
      </c>
      <c r="AF32" s="48">
        <f>IFERROR(B32/Q32,"N.A.")</f>
        <v>6964.1918707397135</v>
      </c>
      <c r="AG32" s="49"/>
      <c r="AH32" s="48">
        <f>IFERROR(D32/S32,"N.A.")</f>
        <v>10492</v>
      </c>
      <c r="AI32" s="49"/>
      <c r="AJ32" s="48">
        <f>IFERROR(F32/U32,"N.A.")</f>
        <v>9668.3874139626369</v>
      </c>
      <c r="AK32" s="49"/>
      <c r="AL32" s="48">
        <f>IFERROR(H32/W32,"N.A.")</f>
        <v>5047.4931506849325</v>
      </c>
      <c r="AM32" s="49"/>
      <c r="AN32" s="48">
        <f>IFERROR(J32/Y32,"N.A.")</f>
        <v>0</v>
      </c>
      <c r="AO32" s="49"/>
      <c r="AP32" s="48">
        <f>IFERROR(L32/AA32,"N.A.")</f>
        <v>7066.2543845789232</v>
      </c>
      <c r="AQ32" s="49"/>
      <c r="AR32" s="17">
        <f>IFERROR(N32/AC32, "N.A.")</f>
        <v>7066.2543845789232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613180</v>
      </c>
      <c r="I39" s="2"/>
      <c r="J39" s="2">
        <v>0</v>
      </c>
      <c r="K39" s="2"/>
      <c r="L39" s="1">
        <f t="shared" ref="L39:M42" si="26">B39+D39+F39+H39+J39</f>
        <v>613180</v>
      </c>
      <c r="M39" s="13">
        <f t="shared" si="26"/>
        <v>0</v>
      </c>
      <c r="N39" s="14">
        <f>L39+M39</f>
        <v>613180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362</v>
      </c>
      <c r="X39" s="2">
        <v>0</v>
      </c>
      <c r="Y39" s="2">
        <v>92</v>
      </c>
      <c r="Z39" s="2">
        <v>0</v>
      </c>
      <c r="AA39" s="1">
        <f t="shared" ref="AA39:AB42" si="27">Q39+S39+U39+W39+Y39</f>
        <v>454</v>
      </c>
      <c r="AB39" s="13">
        <f t="shared" si="27"/>
        <v>0</v>
      </c>
      <c r="AC39" s="14">
        <f>AA39+AB39</f>
        <v>454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1693.8674033149171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1350.6167400881056</v>
      </c>
      <c r="AQ39" s="16" t="str">
        <f t="shared" si="28"/>
        <v>N.A.</v>
      </c>
      <c r="AR39" s="14">
        <f t="shared" si="28"/>
        <v>1350.6167400881056</v>
      </c>
    </row>
    <row r="40" spans="1:44" ht="15" customHeight="1" thickBot="1" x14ac:dyDescent="0.3">
      <c r="A40" s="3" t="s">
        <v>13</v>
      </c>
      <c r="B40" s="2">
        <v>415380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415380</v>
      </c>
      <c r="M40" s="13">
        <f t="shared" si="26"/>
        <v>0</v>
      </c>
      <c r="N40" s="14">
        <f>L40+M40</f>
        <v>415380</v>
      </c>
      <c r="P40" s="3" t="s">
        <v>13</v>
      </c>
      <c r="Q40" s="2">
        <v>161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161</v>
      </c>
      <c r="AB40" s="13">
        <f t="shared" si="27"/>
        <v>0</v>
      </c>
      <c r="AC40" s="14">
        <f>AA40+AB40</f>
        <v>161</v>
      </c>
      <c r="AE40" s="3" t="s">
        <v>13</v>
      </c>
      <c r="AF40" s="2">
        <f t="shared" si="28"/>
        <v>2580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2580</v>
      </c>
      <c r="AQ40" s="16" t="str">
        <f t="shared" si="28"/>
        <v>N.A.</v>
      </c>
      <c r="AR40" s="14">
        <f t="shared" si="28"/>
        <v>2580</v>
      </c>
    </row>
    <row r="41" spans="1:44" ht="15" customHeight="1" thickBot="1" x14ac:dyDescent="0.3">
      <c r="A41" s="3" t="s">
        <v>14</v>
      </c>
      <c r="B41" s="2">
        <v>1925330</v>
      </c>
      <c r="C41" s="2">
        <v>11310509.999999998</v>
      </c>
      <c r="D41" s="2"/>
      <c r="E41" s="2"/>
      <c r="F41" s="2"/>
      <c r="G41" s="2">
        <v>2208000</v>
      </c>
      <c r="H41" s="2"/>
      <c r="I41" s="2">
        <v>460000</v>
      </c>
      <c r="J41" s="2">
        <v>0</v>
      </c>
      <c r="K41" s="2"/>
      <c r="L41" s="1">
        <f t="shared" si="26"/>
        <v>1925330</v>
      </c>
      <c r="M41" s="13">
        <f t="shared" si="26"/>
        <v>13978509.999999998</v>
      </c>
      <c r="N41" s="14">
        <f>L41+M41</f>
        <v>15903839.999999998</v>
      </c>
      <c r="P41" s="3" t="s">
        <v>14</v>
      </c>
      <c r="Q41" s="2">
        <v>575</v>
      </c>
      <c r="R41" s="2">
        <v>1241</v>
      </c>
      <c r="S41" s="2">
        <v>0</v>
      </c>
      <c r="T41" s="2">
        <v>0</v>
      </c>
      <c r="U41" s="2">
        <v>0</v>
      </c>
      <c r="V41" s="2">
        <v>368</v>
      </c>
      <c r="W41" s="2">
        <v>0</v>
      </c>
      <c r="X41" s="2">
        <v>92</v>
      </c>
      <c r="Y41" s="2">
        <v>253</v>
      </c>
      <c r="Z41" s="2">
        <v>0</v>
      </c>
      <c r="AA41" s="1">
        <f t="shared" si="27"/>
        <v>828</v>
      </c>
      <c r="AB41" s="13">
        <f t="shared" si="27"/>
        <v>1701</v>
      </c>
      <c r="AC41" s="14">
        <f>AA41+AB41</f>
        <v>2529</v>
      </c>
      <c r="AE41" s="3" t="s">
        <v>14</v>
      </c>
      <c r="AF41" s="2">
        <f t="shared" si="28"/>
        <v>3348.4</v>
      </c>
      <c r="AG41" s="2">
        <f t="shared" si="28"/>
        <v>9114.0290088638176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6000</v>
      </c>
      <c r="AL41" s="2" t="str">
        <f t="shared" si="28"/>
        <v>N.A.</v>
      </c>
      <c r="AM41" s="2">
        <f t="shared" si="28"/>
        <v>5000</v>
      </c>
      <c r="AN41" s="2">
        <f t="shared" si="28"/>
        <v>0</v>
      </c>
      <c r="AO41" s="2" t="str">
        <f t="shared" si="28"/>
        <v>N.A.</v>
      </c>
      <c r="AP41" s="15">
        <f t="shared" si="28"/>
        <v>2325.2777777777778</v>
      </c>
      <c r="AQ41" s="16">
        <f t="shared" si="28"/>
        <v>8217.8189300411505</v>
      </c>
      <c r="AR41" s="14">
        <f t="shared" si="28"/>
        <v>6288.588374851719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2340710</v>
      </c>
      <c r="C43" s="2">
        <f t="shared" si="29"/>
        <v>11310509.999999998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2208000</v>
      </c>
      <c r="H43" s="2">
        <f t="shared" si="29"/>
        <v>613180</v>
      </c>
      <c r="I43" s="2">
        <f t="shared" si="29"/>
        <v>460000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2953890</v>
      </c>
      <c r="M43" s="13">
        <f t="shared" ref="M43" si="31">C43+E43+G43+I43+K43</f>
        <v>13978509.999999998</v>
      </c>
      <c r="N43" s="18">
        <f>L43+M43</f>
        <v>16932400</v>
      </c>
      <c r="P43" s="4" t="s">
        <v>16</v>
      </c>
      <c r="Q43" s="2">
        <f t="shared" ref="Q43:Z43" si="32">SUM(Q39:Q42)</f>
        <v>736</v>
      </c>
      <c r="R43" s="2">
        <f t="shared" si="32"/>
        <v>1241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368</v>
      </c>
      <c r="W43" s="2">
        <f t="shared" si="32"/>
        <v>362</v>
      </c>
      <c r="X43" s="2">
        <f t="shared" si="32"/>
        <v>92</v>
      </c>
      <c r="Y43" s="2">
        <f t="shared" si="32"/>
        <v>345</v>
      </c>
      <c r="Z43" s="2">
        <f t="shared" si="32"/>
        <v>0</v>
      </c>
      <c r="AA43" s="1">
        <f t="shared" ref="AA43" si="33">Q43+S43+U43+W43+Y43</f>
        <v>1443</v>
      </c>
      <c r="AB43" s="13">
        <f t="shared" ref="AB43" si="34">R43+T43+V43+X43+Z43</f>
        <v>1701</v>
      </c>
      <c r="AC43" s="18">
        <f>AA43+AB43</f>
        <v>3144</v>
      </c>
      <c r="AE43" s="4" t="s">
        <v>16</v>
      </c>
      <c r="AF43" s="2">
        <f t="shared" ref="AF43:AO43" si="35">IFERROR(B43/Q43, "N.A.")</f>
        <v>3180.3125</v>
      </c>
      <c r="AG43" s="2">
        <f t="shared" si="35"/>
        <v>9114.0290088638176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6000</v>
      </c>
      <c r="AL43" s="2">
        <f t="shared" si="35"/>
        <v>1693.8674033149171</v>
      </c>
      <c r="AM43" s="2">
        <f t="shared" si="35"/>
        <v>5000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2047.047817047817</v>
      </c>
      <c r="AQ43" s="16">
        <f t="shared" ref="AQ43" si="37">IFERROR(M43/AB43, "N.A.")</f>
        <v>8217.8189300411505</v>
      </c>
      <c r="AR43" s="14">
        <f t="shared" ref="AR43" si="38">IFERROR(N43/AC43, "N.A.")</f>
        <v>5385.6234096692115</v>
      </c>
    </row>
    <row r="44" spans="1:44" ht="15" customHeight="1" thickBot="1" x14ac:dyDescent="0.3">
      <c r="A44" s="5" t="s">
        <v>0</v>
      </c>
      <c r="B44" s="46">
        <f>B43+C43</f>
        <v>13651219.999999998</v>
      </c>
      <c r="C44" s="47"/>
      <c r="D44" s="46">
        <f>D43+E43</f>
        <v>0</v>
      </c>
      <c r="E44" s="47"/>
      <c r="F44" s="46">
        <f>F43+G43</f>
        <v>2208000</v>
      </c>
      <c r="G44" s="47"/>
      <c r="H44" s="46">
        <f>H43+I43</f>
        <v>1073180</v>
      </c>
      <c r="I44" s="47"/>
      <c r="J44" s="46">
        <f>J43+K43</f>
        <v>0</v>
      </c>
      <c r="K44" s="47"/>
      <c r="L44" s="46">
        <f>L43+M43</f>
        <v>16932400</v>
      </c>
      <c r="M44" s="50"/>
      <c r="N44" s="19">
        <f>B44+D44+F44+H44+J44</f>
        <v>16932400</v>
      </c>
      <c r="P44" s="5" t="s">
        <v>0</v>
      </c>
      <c r="Q44" s="46">
        <f>Q43+R43</f>
        <v>1977</v>
      </c>
      <c r="R44" s="47"/>
      <c r="S44" s="46">
        <f>S43+T43</f>
        <v>0</v>
      </c>
      <c r="T44" s="47"/>
      <c r="U44" s="46">
        <f>U43+V43</f>
        <v>368</v>
      </c>
      <c r="V44" s="47"/>
      <c r="W44" s="46">
        <f>W43+X43</f>
        <v>454</v>
      </c>
      <c r="X44" s="47"/>
      <c r="Y44" s="46">
        <f>Y43+Z43</f>
        <v>345</v>
      </c>
      <c r="Z44" s="47"/>
      <c r="AA44" s="46">
        <f>AA43+AB43</f>
        <v>3144</v>
      </c>
      <c r="AB44" s="50"/>
      <c r="AC44" s="19">
        <f>Q44+S44+U44+W44+Y44</f>
        <v>3144</v>
      </c>
      <c r="AE44" s="5" t="s">
        <v>0</v>
      </c>
      <c r="AF44" s="48">
        <f>IFERROR(B44/Q44,"N.A.")</f>
        <v>6905.0177035912993</v>
      </c>
      <c r="AG44" s="49"/>
      <c r="AH44" s="48" t="str">
        <f>IFERROR(D44/S44,"N.A.")</f>
        <v>N.A.</v>
      </c>
      <c r="AI44" s="49"/>
      <c r="AJ44" s="48">
        <f>IFERROR(F44/U44,"N.A.")</f>
        <v>6000</v>
      </c>
      <c r="AK44" s="49"/>
      <c r="AL44" s="48">
        <f>IFERROR(H44/W44,"N.A.")</f>
        <v>2363.8325991189427</v>
      </c>
      <c r="AM44" s="49"/>
      <c r="AN44" s="48">
        <f>IFERROR(J44/Y44,"N.A.")</f>
        <v>0</v>
      </c>
      <c r="AO44" s="49"/>
      <c r="AP44" s="48">
        <f>IFERROR(L44/AA44,"N.A.")</f>
        <v>5385.6234096692115</v>
      </c>
      <c r="AQ44" s="49"/>
      <c r="AR44" s="17">
        <f>IFERROR(N44/AC44, "N.A.")</f>
        <v>5385.6234096692115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0"/>
      <c r="P14" s="30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0"/>
      <c r="AE14" s="30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0"/>
      <c r="P26" s="30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0"/>
      <c r="AE26" s="30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0"/>
      <c r="P38" s="30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0"/>
      <c r="AE38" s="30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3946fdfc-da00-409a-95df-cd9f19cc2a9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2011 T3</dc:title>
  <dc:subject>Matriz Hussmanns Quintana Roo, 2011-T3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2025-12-16T14:30:22Z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